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5000"/>
  </bookViews>
  <sheets>
    <sheet name="тариф с 01.01.2021г" sheetId="1" r:id="rId1"/>
    <sheet name="с 01.01.2021г" sheetId="5" r:id="rId2"/>
  </sheets>
  <externalReferences>
    <externalReference r:id="rId3"/>
    <externalReference r:id="rId4"/>
  </externalReferences>
  <definedNames>
    <definedName name="_xlnm._FilterDatabase" localSheetId="1" hidden="1">'с 01.01.2021г'!$A$7:$H$66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5"/>
  <c r="D24" s="1"/>
  <c r="W62" i="1"/>
  <c r="W61"/>
  <c r="W60"/>
  <c r="W59"/>
  <c r="W58"/>
  <c r="W57"/>
  <c r="W56"/>
  <c r="W55"/>
  <c r="W54"/>
  <c r="W53"/>
  <c r="W52"/>
  <c r="W51"/>
  <c r="W50"/>
  <c r="W49"/>
  <c r="W48"/>
  <c r="W47"/>
  <c r="W46"/>
  <c r="G45"/>
  <c r="G44"/>
  <c r="G43"/>
  <c r="W43" s="1"/>
  <c r="G42"/>
  <c r="W42" s="1"/>
  <c r="G41"/>
  <c r="G40"/>
  <c r="W40" s="1"/>
  <c r="G39"/>
  <c r="G38"/>
  <c r="W38" s="1"/>
  <c r="G37"/>
  <c r="W37" s="1"/>
  <c r="G36"/>
  <c r="W36" s="1"/>
  <c r="G35"/>
  <c r="W35" s="1"/>
  <c r="G34"/>
  <c r="W34" s="1"/>
  <c r="G33"/>
  <c r="G32"/>
  <c r="W32" s="1"/>
  <c r="G31"/>
  <c r="G30"/>
  <c r="G29"/>
  <c r="J28"/>
  <c r="G28"/>
  <c r="G27"/>
  <c r="W27" s="1"/>
  <c r="W26"/>
  <c r="G25"/>
  <c r="W25" s="1"/>
  <c r="J24"/>
  <c r="W24" s="1"/>
  <c r="J23"/>
  <c r="G23"/>
  <c r="J22"/>
  <c r="W22" s="1"/>
  <c r="J21"/>
  <c r="W21" s="1"/>
  <c r="J20"/>
  <c r="W20" s="1"/>
  <c r="J19"/>
  <c r="W19" s="1"/>
  <c r="J18"/>
  <c r="W18" s="1"/>
  <c r="J17"/>
  <c r="W17" s="1"/>
  <c r="J16"/>
  <c r="W16" s="1"/>
  <c r="J15"/>
  <c r="W15" s="1"/>
  <c r="J14"/>
  <c r="W14" s="1"/>
  <c r="J13"/>
  <c r="W13" s="1"/>
  <c r="J12"/>
  <c r="W12" s="1"/>
  <c r="J11"/>
  <c r="W11" s="1"/>
  <c r="J10"/>
  <c r="W10" s="1"/>
  <c r="J9"/>
  <c r="W9" s="1"/>
  <c r="J8"/>
  <c r="W8" s="1"/>
  <c r="J7"/>
  <c r="W7" s="1"/>
  <c r="J6"/>
  <c r="W6" s="1"/>
  <c r="D66" i="5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E45"/>
  <c r="D45" s="1"/>
  <c r="E44"/>
  <c r="D44" s="1"/>
  <c r="E43"/>
  <c r="D43" s="1"/>
  <c r="D42"/>
  <c r="E41"/>
  <c r="D41" s="1"/>
  <c r="D40"/>
  <c r="D39"/>
  <c r="D38"/>
  <c r="D37"/>
  <c r="D36"/>
  <c r="D35"/>
  <c r="D34"/>
  <c r="E33"/>
  <c r="D33" s="1"/>
  <c r="E32"/>
  <c r="D32" s="1"/>
  <c r="E31"/>
  <c r="D31" s="1"/>
  <c r="E30"/>
  <c r="D30" s="1"/>
  <c r="E29"/>
  <c r="D29" s="1"/>
  <c r="E28"/>
  <c r="D28" s="1"/>
  <c r="E27"/>
  <c r="D27" s="1"/>
  <c r="E26"/>
  <c r="D26" s="1"/>
  <c r="E25"/>
  <c r="D25" s="1"/>
  <c r="E23"/>
  <c r="D23" s="1"/>
  <c r="D22"/>
  <c r="D21"/>
  <c r="D20"/>
  <c r="E19"/>
  <c r="D19" s="1"/>
  <c r="D18"/>
  <c r="E17"/>
  <c r="D17" s="1"/>
  <c r="E16"/>
  <c r="D16" s="1"/>
  <c r="D15"/>
  <c r="E14"/>
  <c r="D14" s="1"/>
  <c r="E13"/>
  <c r="D13" s="1"/>
  <c r="D12"/>
  <c r="D11"/>
  <c r="A11"/>
  <c r="A12" s="1"/>
  <c r="A13" s="1"/>
  <c r="A14" s="1"/>
  <c r="A15" s="1"/>
  <c r="A16" s="1"/>
  <c r="A17" s="1"/>
  <c r="A18" s="1"/>
  <c r="A19" s="1"/>
  <c r="A20" s="1"/>
  <c r="A21" s="1"/>
  <c r="A22" s="1"/>
  <c r="A23" s="1"/>
  <c r="D10"/>
  <c r="W28" i="1" l="1"/>
  <c r="W45"/>
  <c r="W39"/>
  <c r="W31"/>
  <c r="W29"/>
  <c r="A24" i="5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W23" i="1"/>
  <c r="W41"/>
  <c r="W44"/>
  <c r="W30"/>
  <c r="W33"/>
</calcChain>
</file>

<file path=xl/sharedStrings.xml><?xml version="1.0" encoding="utf-8"?>
<sst xmlns="http://schemas.openxmlformats.org/spreadsheetml/2006/main" count="279" uniqueCount="82">
  <si>
    <t>установленный на основании решения Думы г. Заволжья от 21.11.2018 г. № 64</t>
  </si>
  <si>
    <t>Улица</t>
  </si>
  <si>
    <t>Дом</t>
  </si>
  <si>
    <t>Управление жилым фондом</t>
  </si>
  <si>
    <t>Содержание строительных  конструкций</t>
  </si>
  <si>
    <t>Дератизация, дезинсекция</t>
  </si>
  <si>
    <t xml:space="preserve">Уборка придомовых территорий </t>
  </si>
  <si>
    <t>Уборка л/клеток</t>
  </si>
  <si>
    <t>Уборка мусоропроводов</t>
  </si>
  <si>
    <t>Тех. обслуживание системы электроснабжения</t>
  </si>
  <si>
    <t>Содержание лифтов</t>
  </si>
  <si>
    <t>Проверка дымоходов, вентканалов</t>
  </si>
  <si>
    <t>Внутридомовое газовое обслуживание</t>
  </si>
  <si>
    <t>Тех. обслуживание системы отопления</t>
  </si>
  <si>
    <t>Тех. обслуживание системы ГВС</t>
  </si>
  <si>
    <t>Тех. обслуживание системы ХВС</t>
  </si>
  <si>
    <t>Тех. обслуживание системы канализации</t>
  </si>
  <si>
    <t>Тех. обслуживание системы видеонаблюдения и домофона</t>
  </si>
  <si>
    <t>Аварийное обслуживание</t>
  </si>
  <si>
    <t>Текущий ремонт</t>
  </si>
  <si>
    <t>Итого размер платы, руб/м2</t>
  </si>
  <si>
    <t>5 этажка</t>
  </si>
  <si>
    <t>УЛ.БАУМАНА</t>
  </si>
  <si>
    <t>38</t>
  </si>
  <si>
    <t>39</t>
  </si>
  <si>
    <t>40</t>
  </si>
  <si>
    <t>УЛ.ГРУНИНА</t>
  </si>
  <si>
    <t>3</t>
  </si>
  <si>
    <t>5</t>
  </si>
  <si>
    <t>7</t>
  </si>
  <si>
    <t>9</t>
  </si>
  <si>
    <t>12</t>
  </si>
  <si>
    <t>УЛ.ПУШКИНА</t>
  </si>
  <si>
    <t>46</t>
  </si>
  <si>
    <t>48</t>
  </si>
  <si>
    <t>50</t>
  </si>
  <si>
    <t>51</t>
  </si>
  <si>
    <t>53</t>
  </si>
  <si>
    <t>54</t>
  </si>
  <si>
    <t>56</t>
  </si>
  <si>
    <t>58</t>
  </si>
  <si>
    <t>УЛ.ПРИВОКЗАЛЬНАЯ</t>
  </si>
  <si>
    <t>ПР. ДЗЕРЖИНСКОГО</t>
  </si>
  <si>
    <t>9 этажка</t>
  </si>
  <si>
    <t>УЛ.ПОНОМАРЕВА</t>
  </si>
  <si>
    <t>1</t>
  </si>
  <si>
    <t>2</t>
  </si>
  <si>
    <t>4</t>
  </si>
  <si>
    <t>10</t>
  </si>
  <si>
    <t>11</t>
  </si>
  <si>
    <t>10 этажка</t>
  </si>
  <si>
    <t>12 этажка</t>
  </si>
  <si>
    <t>6</t>
  </si>
  <si>
    <t>8</t>
  </si>
  <si>
    <t>26</t>
  </si>
  <si>
    <t>28</t>
  </si>
  <si>
    <t>35</t>
  </si>
  <si>
    <t>42</t>
  </si>
  <si>
    <t>44</t>
  </si>
  <si>
    <t>57</t>
  </si>
  <si>
    <t>1а</t>
  </si>
  <si>
    <t>Директор ООО "Первый"</t>
  </si>
  <si>
    <t>С.Б. Калинин</t>
  </si>
  <si>
    <t xml:space="preserve">                       </t>
  </si>
  <si>
    <t>УТВЕРЖДАЮ:</t>
  </si>
  <si>
    <t>Директор ООО"Первый"</t>
  </si>
  <si>
    <t>________________С.Б. Калинин</t>
  </si>
  <si>
    <t>Размер платы за содержание и ремонт жилого помещения</t>
  </si>
  <si>
    <t>№№ п/п</t>
  </si>
  <si>
    <t>Адрес</t>
  </si>
  <si>
    <t>в том числе</t>
  </si>
  <si>
    <t>Размер платы за КР, используемых в целях содержания общего имущества, руб/кв.м.</t>
  </si>
  <si>
    <t>Электроснабжение</t>
  </si>
  <si>
    <t>Холодное водоснабжение</t>
  </si>
  <si>
    <t>Горячее водоснабжение</t>
  </si>
  <si>
    <t xml:space="preserve"> Размер платы за содержание жилья, всего, руб/ кв.м</t>
  </si>
  <si>
    <t xml:space="preserve">Размер платы за содержание и текущий ремонт жилого помещения, руб/кв.м </t>
  </si>
  <si>
    <t>пр. ДЗЕРЖИНСКОГО</t>
  </si>
  <si>
    <t>1А</t>
  </si>
  <si>
    <t>с 01.01.2021 г.</t>
  </si>
  <si>
    <t xml:space="preserve">  Размер платы за содержание и ремонт жилого помещения по многоквартирным домам  ООО "Первый" с 01.01. 2021 г. ,</t>
  </si>
  <si>
    <t>площадь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</si>
</sst>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8"/>
      <name val="GOST type B"/>
      <charset val="204"/>
    </font>
    <font>
      <sz val="9"/>
      <color rgb="FFFF0000"/>
      <name val="Arial"/>
      <family val="2"/>
      <charset val="204"/>
    </font>
    <font>
      <sz val="9"/>
      <color theme="1"/>
      <name val="GOST type B"/>
      <family val="2"/>
      <charset val="204"/>
    </font>
    <font>
      <b/>
      <sz val="9"/>
      <color theme="1"/>
      <name val="GOST type B"/>
      <family val="2"/>
      <charset val="204"/>
    </font>
    <font>
      <b/>
      <sz val="9"/>
      <color theme="1"/>
      <name val="Arial"/>
      <family val="2"/>
      <charset val="204"/>
    </font>
    <font>
      <b/>
      <sz val="9"/>
      <name val="GOST type B"/>
      <family val="2"/>
      <charset val="204"/>
    </font>
    <font>
      <b/>
      <sz val="9"/>
      <name val="Arial"/>
      <family val="2"/>
      <charset val="204"/>
    </font>
    <font>
      <b/>
      <sz val="9"/>
      <color theme="1"/>
      <name val="GOST type B"/>
      <charset val="204"/>
    </font>
    <font>
      <b/>
      <sz val="9"/>
      <name val="GOST type B"/>
      <charset val="204"/>
    </font>
    <font>
      <sz val="9"/>
      <name val="Arial"/>
      <family val="2"/>
      <charset val="204"/>
    </font>
    <font>
      <sz val="14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GOST type B"/>
      <family val="2"/>
    </font>
    <font>
      <sz val="9"/>
      <name val="GOST type B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0" fillId="2" borderId="0" xfId="0" applyFill="1"/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1" fontId="7" fillId="2" borderId="1" xfId="0" applyNumberFormat="1" applyFont="1" applyFill="1" applyBorder="1"/>
    <xf numFmtId="1" fontId="7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2" fontId="10" fillId="2" borderId="1" xfId="0" applyNumberFormat="1" applyFont="1" applyFill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1" fontId="11" fillId="2" borderId="1" xfId="0" applyNumberFormat="1" applyFont="1" applyFill="1" applyBorder="1"/>
    <xf numFmtId="1" fontId="11" fillId="2" borderId="1" xfId="0" applyNumberFormat="1" applyFont="1" applyFill="1" applyBorder="1" applyAlignment="1">
      <alignment horizontal="center"/>
    </xf>
    <xf numFmtId="1" fontId="9" fillId="2" borderId="1" xfId="0" applyNumberFormat="1" applyFont="1" applyFill="1" applyBorder="1"/>
    <xf numFmtId="1" fontId="12" fillId="2" borderId="1" xfId="0" applyNumberFormat="1" applyFont="1" applyFill="1" applyBorder="1" applyAlignment="1">
      <alignment horizontal="center"/>
    </xf>
    <xf numFmtId="2" fontId="13" fillId="2" borderId="1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3" fillId="0" borderId="0" xfId="0" applyFont="1"/>
    <xf numFmtId="1" fontId="12" fillId="2" borderId="1" xfId="0" applyNumberFormat="1" applyFont="1" applyFill="1" applyBorder="1"/>
    <xf numFmtId="2" fontId="10" fillId="2" borderId="1" xfId="0" applyNumberFormat="1" applyFont="1" applyFill="1" applyBorder="1"/>
    <xf numFmtId="0" fontId="14" fillId="0" borderId="0" xfId="1" applyFont="1"/>
    <xf numFmtId="0" fontId="13" fillId="2" borderId="1" xfId="0" applyFont="1" applyFill="1" applyBorder="1" applyAlignment="1">
      <alignment horizontal="justify" vertical="center"/>
    </xf>
    <xf numFmtId="0" fontId="16" fillId="0" borderId="1" xfId="0" applyFont="1" applyBorder="1"/>
    <xf numFmtId="2" fontId="15" fillId="0" borderId="1" xfId="0" applyNumberFormat="1" applyFont="1" applyBorder="1" applyAlignment="1">
      <alignment horizontal="center"/>
    </xf>
    <xf numFmtId="2" fontId="16" fillId="2" borderId="1" xfId="0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1" fontId="16" fillId="0" borderId="0" xfId="0" applyNumberFormat="1" applyFont="1"/>
    <xf numFmtId="2" fontId="0" fillId="2" borderId="0" xfId="0" applyNumberFormat="1" applyFill="1"/>
    <xf numFmtId="0" fontId="6" fillId="0" borderId="0" xfId="0" applyFont="1" applyAlignment="1">
      <alignment horizontal="center"/>
    </xf>
    <xf numFmtId="1" fontId="7" fillId="2" borderId="0" xfId="0" applyNumberFormat="1" applyFont="1" applyFill="1"/>
    <xf numFmtId="1" fontId="9" fillId="2" borderId="0" xfId="0" applyNumberFormat="1" applyFont="1" applyFill="1" applyAlignment="1">
      <alignment horizontal="center"/>
    </xf>
    <xf numFmtId="2" fontId="8" fillId="0" borderId="0" xfId="0" applyNumberFormat="1" applyFont="1" applyAlignment="1">
      <alignment horizontal="center"/>
    </xf>
    <xf numFmtId="0" fontId="15" fillId="2" borderId="0" xfId="0" applyFont="1" applyFill="1"/>
    <xf numFmtId="1" fontId="17" fillId="0" borderId="1" xfId="0" applyNumberFormat="1" applyFont="1" applyBorder="1"/>
    <xf numFmtId="1" fontId="1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2" borderId="1" xfId="0" applyNumberFormat="1" applyFill="1" applyBorder="1"/>
    <xf numFmtId="1" fontId="3" fillId="2" borderId="1" xfId="0" applyNumberFormat="1" applyFont="1" applyFill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1" fontId="10" fillId="0" borderId="6" xfId="0" applyNumberFormat="1" applyFont="1" applyBorder="1" applyAlignment="1">
      <alignment horizontal="center" vertical="center" wrapText="1"/>
    </xf>
    <xf numFmtId="1" fontId="10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2" fontId="11" fillId="2" borderId="1" xfId="0" applyNumberFormat="1" applyFont="1" applyFill="1" applyBorder="1" applyAlignment="1">
      <alignment horizontal="center"/>
    </xf>
    <xf numFmtId="2" fontId="12" fillId="2" borderId="1" xfId="0" applyNumberFormat="1" applyFont="1" applyFill="1" applyBorder="1" applyAlignment="1">
      <alignment horizontal="center"/>
    </xf>
    <xf numFmtId="0" fontId="5" fillId="2" borderId="0" xfId="0" applyFont="1" applyFill="1"/>
    <xf numFmtId="0" fontId="6" fillId="2" borderId="1" xfId="0" applyFont="1" applyFill="1" applyBorder="1" applyAlignment="1">
      <alignment horizontal="center"/>
    </xf>
    <xf numFmtId="0" fontId="14" fillId="2" borderId="0" xfId="1" applyFont="1" applyFill="1"/>
    <xf numFmtId="1" fontId="3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10" fillId="2" borderId="1" xfId="0" applyFont="1" applyFill="1" applyBorder="1" applyAlignment="1">
      <alignment horizontal="justify" vertical="center"/>
    </xf>
    <xf numFmtId="0" fontId="10" fillId="0" borderId="1" xfId="0" applyFont="1" applyBorder="1" applyAlignment="1">
      <alignment horizontal="justify" vertical="center"/>
    </xf>
    <xf numFmtId="0" fontId="18" fillId="0" borderId="1" xfId="0" applyFont="1" applyBorder="1" applyAlignment="1">
      <alignment horizontal="center"/>
    </xf>
    <xf numFmtId="0" fontId="10" fillId="0" borderId="2" xfId="0" applyFont="1" applyBorder="1" applyAlignment="1">
      <alignment horizontal="justify" vertical="center"/>
    </xf>
    <xf numFmtId="0" fontId="10" fillId="0" borderId="6" xfId="0" applyFont="1" applyBorder="1" applyAlignment="1">
      <alignment horizontal="justify" vertical="center"/>
    </xf>
    <xf numFmtId="0" fontId="10" fillId="0" borderId="7" xfId="0" applyFont="1" applyBorder="1" applyAlignment="1">
      <alignment horizontal="justify" vertical="center"/>
    </xf>
    <xf numFmtId="1" fontId="10" fillId="0" borderId="2" xfId="0" applyNumberFormat="1" applyFont="1" applyBorder="1" applyAlignment="1">
      <alignment horizontal="center" vertical="center" wrapText="1"/>
    </xf>
    <xf numFmtId="1" fontId="10" fillId="0" borderId="6" xfId="0" applyNumberFormat="1" applyFont="1" applyBorder="1" applyAlignment="1">
      <alignment horizontal="center" vertical="center" wrapText="1"/>
    </xf>
    <xf numFmtId="1" fontId="10" fillId="0" borderId="7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justify" vertical="center"/>
    </xf>
    <xf numFmtId="0" fontId="13" fillId="2" borderId="7" xfId="0" applyFont="1" applyFill="1" applyBorder="1" applyAlignment="1">
      <alignment horizontal="justify" vertical="center"/>
    </xf>
    <xf numFmtId="0" fontId="13" fillId="2" borderId="3" xfId="0" applyFont="1" applyFill="1" applyBorder="1" applyAlignment="1">
      <alignment horizontal="justify" vertical="center"/>
    </xf>
    <xf numFmtId="0" fontId="13" fillId="2" borderId="4" xfId="0" applyFont="1" applyFill="1" applyBorder="1" applyAlignment="1">
      <alignment horizontal="justify" vertical="center"/>
    </xf>
    <xf numFmtId="0" fontId="13" fillId="2" borderId="5" xfId="0" applyFont="1" applyFill="1" applyBorder="1" applyAlignment="1">
      <alignment horizontal="justify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$&#1052;&#1077;&#1090;&#1083;&#1080;&#1085;&#1072;&#1045;&#1053;/&#1069;&#1050;&#1054;&#1053;&#1054;&#1052;&#1048;&#1057;&#1058;/&#1054;&#1057;&#1053;&#1054;&#1042;&#1053;&#1067;&#1045;%20&#1060;&#1040;&#1049;&#1051;&#1067;/&#1058;&#1072;&#1088;&#1080;&#1092;%202021/&#1087;&#1083;&#1072;&#1085;&#1080;&#1088;&#1091;&#1077;&#1084;&#1099;&#1081;%20&#1058;&#1072;&#1088;&#1080;&#1092;%20&#1089;%2001.01.21&#107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$&#1052;&#1077;&#1090;&#1083;&#1080;&#1085;&#1072;&#1045;&#1053;/$&#1061;&#1086;&#1083;&#1086;&#1076;&#1082;&#1086;&#1074;&#1072;&#1057;&#1048;/&#1054;&#1089;&#1085;&#1086;&#1074;&#1085;&#1099;&#1077;%20&#1092;&#1072;&#1081;&#1083;&#1099;/&#1058;&#1072;&#1088;&#1080;&#1092;%202019/&#1090;&#1072;&#1088;&#1080;&#1092;%20%20&#1089;%2001.01.19%20&#1089;&#1090;&#1072;&#1088;&#1099;&#1077;%20&#1076;&#1086;&#1084;&#107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. тариф на 2021г"/>
      <sheetName val="тариф с 01.01.2021г"/>
      <sheetName val="тариф с 01.01.2020г"/>
      <sheetName val="для Белотелова"/>
      <sheetName val="пояснение"/>
      <sheetName val="договор подряда 1"/>
      <sheetName val="договор подряда"/>
      <sheetName val="новые дома"/>
    </sheetNames>
    <sheetDataSet>
      <sheetData sheetId="0">
        <row r="7">
          <cell r="AA7">
            <v>2.2900000000000027</v>
          </cell>
        </row>
        <row r="8">
          <cell r="AA8">
            <v>2.2900000000000045</v>
          </cell>
        </row>
        <row r="9">
          <cell r="AA9">
            <v>2.2900000000000027</v>
          </cell>
        </row>
        <row r="10">
          <cell r="AA10">
            <v>2.2899999999999974</v>
          </cell>
        </row>
        <row r="11">
          <cell r="AA11">
            <v>2.2899999999999974</v>
          </cell>
        </row>
        <row r="12">
          <cell r="AA12">
            <v>2.2899999999999956</v>
          </cell>
        </row>
        <row r="13">
          <cell r="AA13">
            <v>2.2899999999999991</v>
          </cell>
        </row>
        <row r="14">
          <cell r="AA14">
            <v>2.2899999999999956</v>
          </cell>
        </row>
        <row r="15">
          <cell r="AA15">
            <v>2.2899999999999956</v>
          </cell>
        </row>
        <row r="16">
          <cell r="AA16">
            <v>2.2899999999999991</v>
          </cell>
        </row>
        <row r="17">
          <cell r="AA17">
            <v>2.2899999999999991</v>
          </cell>
        </row>
        <row r="18">
          <cell r="AA18">
            <v>2.2899999999999974</v>
          </cell>
        </row>
        <row r="19">
          <cell r="AA19">
            <v>2.2899999999999974</v>
          </cell>
        </row>
        <row r="20">
          <cell r="AA20">
            <v>2.2899999999999991</v>
          </cell>
        </row>
        <row r="21">
          <cell r="AA21">
            <v>2.2899999999999974</v>
          </cell>
        </row>
        <row r="22">
          <cell r="AA22">
            <v>2.2899999999999974</v>
          </cell>
        </row>
        <row r="23">
          <cell r="AA23">
            <v>2.2899999999999991</v>
          </cell>
        </row>
        <row r="24">
          <cell r="AA24">
            <v>2.2899999999999991</v>
          </cell>
        </row>
        <row r="25">
          <cell r="AA25">
            <v>2.2899999999999974</v>
          </cell>
        </row>
        <row r="29">
          <cell r="AA29">
            <v>2.2899999999999974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анализ"/>
      <sheetName val="начисления"/>
      <sheetName val="начисления (2)"/>
      <sheetName val="расшифровка"/>
      <sheetName val="итого"/>
      <sheetName val="расшифровка 29.01.19"/>
      <sheetName val="17г испр на 18 С.Б просил попр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U6">
            <v>13.719999999999999</v>
          </cell>
        </row>
        <row r="9">
          <cell r="U9">
            <v>24.75</v>
          </cell>
        </row>
        <row r="10">
          <cell r="U10">
            <v>24.75</v>
          </cell>
        </row>
        <row r="12">
          <cell r="U12">
            <v>24.750000000000004</v>
          </cell>
        </row>
        <row r="13">
          <cell r="U13">
            <v>24.75</v>
          </cell>
        </row>
        <row r="15">
          <cell r="U15">
            <v>24.75</v>
          </cell>
        </row>
        <row r="19">
          <cell r="U19">
            <v>24.749999999999996</v>
          </cell>
        </row>
        <row r="20">
          <cell r="U20">
            <v>27.669999999999998</v>
          </cell>
        </row>
        <row r="21">
          <cell r="U21">
            <v>27.67</v>
          </cell>
        </row>
        <row r="22">
          <cell r="U22">
            <v>24.75</v>
          </cell>
        </row>
        <row r="23">
          <cell r="U23">
            <v>24.75</v>
          </cell>
        </row>
        <row r="24">
          <cell r="U24">
            <v>24.750000000000004</v>
          </cell>
        </row>
        <row r="25">
          <cell r="U25">
            <v>24.75</v>
          </cell>
        </row>
        <row r="26">
          <cell r="U26">
            <v>24.75</v>
          </cell>
        </row>
        <row r="27">
          <cell r="U27">
            <v>24.750000000000004</v>
          </cell>
        </row>
        <row r="28">
          <cell r="U28">
            <v>24.75</v>
          </cell>
        </row>
        <row r="29">
          <cell r="U29">
            <v>24.75</v>
          </cell>
        </row>
        <row r="37">
          <cell r="U37">
            <v>24.75</v>
          </cell>
        </row>
        <row r="39">
          <cell r="U39">
            <v>29.090000000000003</v>
          </cell>
        </row>
        <row r="40">
          <cell r="U40">
            <v>29.09</v>
          </cell>
        </row>
        <row r="41">
          <cell r="U41">
            <v>35.330000000000005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71"/>
  <sheetViews>
    <sheetView tabSelected="1" topLeftCell="B1" zoomScale="86" zoomScaleNormal="86" workbookViewId="0">
      <selection activeCell="F8" sqref="F8"/>
    </sheetView>
  </sheetViews>
  <sheetFormatPr defaultRowHeight="15"/>
  <cols>
    <col min="1" max="1" width="13.42578125" hidden="1" customWidth="1"/>
    <col min="3" max="3" width="22.42578125" customWidth="1"/>
    <col min="5" max="5" width="11" hidden="1" customWidth="1"/>
    <col min="6" max="6" width="10.85546875" customWidth="1"/>
    <col min="7" max="7" width="12.85546875" customWidth="1"/>
    <col min="8" max="9" width="12.140625" customWidth="1"/>
    <col min="10" max="10" width="10.7109375" customWidth="1"/>
    <col min="11" max="11" width="11.28515625" customWidth="1"/>
    <col min="12" max="12" width="11.42578125" customWidth="1"/>
    <col min="13" max="14" width="11.85546875" customWidth="1"/>
    <col min="15" max="15" width="13" customWidth="1"/>
    <col min="16" max="16" width="10.28515625" customWidth="1"/>
    <col min="17" max="17" width="13.140625" customWidth="1"/>
    <col min="18" max="18" width="10.5703125" customWidth="1"/>
    <col min="19" max="19" width="9.140625" customWidth="1"/>
    <col min="20" max="20" width="11.7109375" customWidth="1"/>
    <col min="21" max="21" width="12.7109375" customWidth="1"/>
    <col min="22" max="22" width="12.42578125" bestFit="1" customWidth="1"/>
    <col min="255" max="255" width="0" hidden="1" customWidth="1"/>
    <col min="257" max="257" width="22.42578125" customWidth="1"/>
    <col min="259" max="259" width="11" bestFit="1" customWidth="1"/>
    <col min="260" max="260" width="10.85546875" customWidth="1"/>
    <col min="261" max="261" width="10.7109375" customWidth="1"/>
    <col min="262" max="262" width="11.28515625" customWidth="1"/>
    <col min="263" max="264" width="10.7109375" customWidth="1"/>
    <col min="265" max="265" width="11.28515625" customWidth="1"/>
    <col min="266" max="266" width="11.42578125" customWidth="1"/>
    <col min="267" max="267" width="10.7109375" customWidth="1"/>
    <col min="268" max="268" width="10.5703125" customWidth="1"/>
    <col min="269" max="269" width="10.7109375" customWidth="1"/>
    <col min="270" max="270" width="10.28515625" customWidth="1"/>
    <col min="271" max="271" width="12.140625" customWidth="1"/>
    <col min="272" max="272" width="10.5703125" customWidth="1"/>
    <col min="274" max="274" width="11.7109375" customWidth="1"/>
    <col min="275" max="275" width="11.140625" customWidth="1"/>
    <col min="276" max="277" width="12.42578125" bestFit="1" customWidth="1"/>
    <col min="511" max="511" width="0" hidden="1" customWidth="1"/>
    <col min="513" max="513" width="22.42578125" customWidth="1"/>
    <col min="515" max="515" width="11" bestFit="1" customWidth="1"/>
    <col min="516" max="516" width="10.85546875" customWidth="1"/>
    <col min="517" max="517" width="10.7109375" customWidth="1"/>
    <col min="518" max="518" width="11.28515625" customWidth="1"/>
    <col min="519" max="520" width="10.7109375" customWidth="1"/>
    <col min="521" max="521" width="11.28515625" customWidth="1"/>
    <col min="522" max="522" width="11.42578125" customWidth="1"/>
    <col min="523" max="523" width="10.7109375" customWidth="1"/>
    <col min="524" max="524" width="10.5703125" customWidth="1"/>
    <col min="525" max="525" width="10.7109375" customWidth="1"/>
    <col min="526" max="526" width="10.28515625" customWidth="1"/>
    <col min="527" max="527" width="12.140625" customWidth="1"/>
    <col min="528" max="528" width="10.5703125" customWidth="1"/>
    <col min="530" max="530" width="11.7109375" customWidth="1"/>
    <col min="531" max="531" width="11.140625" customWidth="1"/>
    <col min="532" max="533" width="12.42578125" bestFit="1" customWidth="1"/>
    <col min="767" max="767" width="0" hidden="1" customWidth="1"/>
    <col min="769" max="769" width="22.42578125" customWidth="1"/>
    <col min="771" max="771" width="11" bestFit="1" customWidth="1"/>
    <col min="772" max="772" width="10.85546875" customWidth="1"/>
    <col min="773" max="773" width="10.7109375" customWidth="1"/>
    <col min="774" max="774" width="11.28515625" customWidth="1"/>
    <col min="775" max="776" width="10.7109375" customWidth="1"/>
    <col min="777" max="777" width="11.28515625" customWidth="1"/>
    <col min="778" max="778" width="11.42578125" customWidth="1"/>
    <col min="779" max="779" width="10.7109375" customWidth="1"/>
    <col min="780" max="780" width="10.5703125" customWidth="1"/>
    <col min="781" max="781" width="10.7109375" customWidth="1"/>
    <col min="782" max="782" width="10.28515625" customWidth="1"/>
    <col min="783" max="783" width="12.140625" customWidth="1"/>
    <col min="784" max="784" width="10.5703125" customWidth="1"/>
    <col min="786" max="786" width="11.7109375" customWidth="1"/>
    <col min="787" max="787" width="11.140625" customWidth="1"/>
    <col min="788" max="789" width="12.42578125" bestFit="1" customWidth="1"/>
    <col min="1023" max="1023" width="0" hidden="1" customWidth="1"/>
    <col min="1025" max="1025" width="22.42578125" customWidth="1"/>
    <col min="1027" max="1027" width="11" bestFit="1" customWidth="1"/>
    <col min="1028" max="1028" width="10.85546875" customWidth="1"/>
    <col min="1029" max="1029" width="10.7109375" customWidth="1"/>
    <col min="1030" max="1030" width="11.28515625" customWidth="1"/>
    <col min="1031" max="1032" width="10.7109375" customWidth="1"/>
    <col min="1033" max="1033" width="11.28515625" customWidth="1"/>
    <col min="1034" max="1034" width="11.42578125" customWidth="1"/>
    <col min="1035" max="1035" width="10.7109375" customWidth="1"/>
    <col min="1036" max="1036" width="10.5703125" customWidth="1"/>
    <col min="1037" max="1037" width="10.7109375" customWidth="1"/>
    <col min="1038" max="1038" width="10.28515625" customWidth="1"/>
    <col min="1039" max="1039" width="12.140625" customWidth="1"/>
    <col min="1040" max="1040" width="10.5703125" customWidth="1"/>
    <col min="1042" max="1042" width="11.7109375" customWidth="1"/>
    <col min="1043" max="1043" width="11.140625" customWidth="1"/>
    <col min="1044" max="1045" width="12.42578125" bestFit="1" customWidth="1"/>
    <col min="1279" max="1279" width="0" hidden="1" customWidth="1"/>
    <col min="1281" max="1281" width="22.42578125" customWidth="1"/>
    <col min="1283" max="1283" width="11" bestFit="1" customWidth="1"/>
    <col min="1284" max="1284" width="10.85546875" customWidth="1"/>
    <col min="1285" max="1285" width="10.7109375" customWidth="1"/>
    <col min="1286" max="1286" width="11.28515625" customWidth="1"/>
    <col min="1287" max="1288" width="10.7109375" customWidth="1"/>
    <col min="1289" max="1289" width="11.28515625" customWidth="1"/>
    <col min="1290" max="1290" width="11.42578125" customWidth="1"/>
    <col min="1291" max="1291" width="10.7109375" customWidth="1"/>
    <col min="1292" max="1292" width="10.5703125" customWidth="1"/>
    <col min="1293" max="1293" width="10.7109375" customWidth="1"/>
    <col min="1294" max="1294" width="10.28515625" customWidth="1"/>
    <col min="1295" max="1295" width="12.140625" customWidth="1"/>
    <col min="1296" max="1296" width="10.5703125" customWidth="1"/>
    <col min="1298" max="1298" width="11.7109375" customWidth="1"/>
    <col min="1299" max="1299" width="11.140625" customWidth="1"/>
    <col min="1300" max="1301" width="12.42578125" bestFit="1" customWidth="1"/>
    <col min="1535" max="1535" width="0" hidden="1" customWidth="1"/>
    <col min="1537" max="1537" width="22.42578125" customWidth="1"/>
    <col min="1539" max="1539" width="11" bestFit="1" customWidth="1"/>
    <col min="1540" max="1540" width="10.85546875" customWidth="1"/>
    <col min="1541" max="1541" width="10.7109375" customWidth="1"/>
    <col min="1542" max="1542" width="11.28515625" customWidth="1"/>
    <col min="1543" max="1544" width="10.7109375" customWidth="1"/>
    <col min="1545" max="1545" width="11.28515625" customWidth="1"/>
    <col min="1546" max="1546" width="11.42578125" customWidth="1"/>
    <col min="1547" max="1547" width="10.7109375" customWidth="1"/>
    <col min="1548" max="1548" width="10.5703125" customWidth="1"/>
    <col min="1549" max="1549" width="10.7109375" customWidth="1"/>
    <col min="1550" max="1550" width="10.28515625" customWidth="1"/>
    <col min="1551" max="1551" width="12.140625" customWidth="1"/>
    <col min="1552" max="1552" width="10.5703125" customWidth="1"/>
    <col min="1554" max="1554" width="11.7109375" customWidth="1"/>
    <col min="1555" max="1555" width="11.140625" customWidth="1"/>
    <col min="1556" max="1557" width="12.42578125" bestFit="1" customWidth="1"/>
    <col min="1791" max="1791" width="0" hidden="1" customWidth="1"/>
    <col min="1793" max="1793" width="22.42578125" customWidth="1"/>
    <col min="1795" max="1795" width="11" bestFit="1" customWidth="1"/>
    <col min="1796" max="1796" width="10.85546875" customWidth="1"/>
    <col min="1797" max="1797" width="10.7109375" customWidth="1"/>
    <col min="1798" max="1798" width="11.28515625" customWidth="1"/>
    <col min="1799" max="1800" width="10.7109375" customWidth="1"/>
    <col min="1801" max="1801" width="11.28515625" customWidth="1"/>
    <col min="1802" max="1802" width="11.42578125" customWidth="1"/>
    <col min="1803" max="1803" width="10.7109375" customWidth="1"/>
    <col min="1804" max="1804" width="10.5703125" customWidth="1"/>
    <col min="1805" max="1805" width="10.7109375" customWidth="1"/>
    <col min="1806" max="1806" width="10.28515625" customWidth="1"/>
    <col min="1807" max="1807" width="12.140625" customWidth="1"/>
    <col min="1808" max="1808" width="10.5703125" customWidth="1"/>
    <col min="1810" max="1810" width="11.7109375" customWidth="1"/>
    <col min="1811" max="1811" width="11.140625" customWidth="1"/>
    <col min="1812" max="1813" width="12.42578125" bestFit="1" customWidth="1"/>
    <col min="2047" max="2047" width="0" hidden="1" customWidth="1"/>
    <col min="2049" max="2049" width="22.42578125" customWidth="1"/>
    <col min="2051" max="2051" width="11" bestFit="1" customWidth="1"/>
    <col min="2052" max="2052" width="10.85546875" customWidth="1"/>
    <col min="2053" max="2053" width="10.7109375" customWidth="1"/>
    <col min="2054" max="2054" width="11.28515625" customWidth="1"/>
    <col min="2055" max="2056" width="10.7109375" customWidth="1"/>
    <col min="2057" max="2057" width="11.28515625" customWidth="1"/>
    <col min="2058" max="2058" width="11.42578125" customWidth="1"/>
    <col min="2059" max="2059" width="10.7109375" customWidth="1"/>
    <col min="2060" max="2060" width="10.5703125" customWidth="1"/>
    <col min="2061" max="2061" width="10.7109375" customWidth="1"/>
    <col min="2062" max="2062" width="10.28515625" customWidth="1"/>
    <col min="2063" max="2063" width="12.140625" customWidth="1"/>
    <col min="2064" max="2064" width="10.5703125" customWidth="1"/>
    <col min="2066" max="2066" width="11.7109375" customWidth="1"/>
    <col min="2067" max="2067" width="11.140625" customWidth="1"/>
    <col min="2068" max="2069" width="12.42578125" bestFit="1" customWidth="1"/>
    <col min="2303" max="2303" width="0" hidden="1" customWidth="1"/>
    <col min="2305" max="2305" width="22.42578125" customWidth="1"/>
    <col min="2307" max="2307" width="11" bestFit="1" customWidth="1"/>
    <col min="2308" max="2308" width="10.85546875" customWidth="1"/>
    <col min="2309" max="2309" width="10.7109375" customWidth="1"/>
    <col min="2310" max="2310" width="11.28515625" customWidth="1"/>
    <col min="2311" max="2312" width="10.7109375" customWidth="1"/>
    <col min="2313" max="2313" width="11.28515625" customWidth="1"/>
    <col min="2314" max="2314" width="11.42578125" customWidth="1"/>
    <col min="2315" max="2315" width="10.7109375" customWidth="1"/>
    <col min="2316" max="2316" width="10.5703125" customWidth="1"/>
    <col min="2317" max="2317" width="10.7109375" customWidth="1"/>
    <col min="2318" max="2318" width="10.28515625" customWidth="1"/>
    <col min="2319" max="2319" width="12.140625" customWidth="1"/>
    <col min="2320" max="2320" width="10.5703125" customWidth="1"/>
    <col min="2322" max="2322" width="11.7109375" customWidth="1"/>
    <col min="2323" max="2323" width="11.140625" customWidth="1"/>
    <col min="2324" max="2325" width="12.42578125" bestFit="1" customWidth="1"/>
    <col min="2559" max="2559" width="0" hidden="1" customWidth="1"/>
    <col min="2561" max="2561" width="22.42578125" customWidth="1"/>
    <col min="2563" max="2563" width="11" bestFit="1" customWidth="1"/>
    <col min="2564" max="2564" width="10.85546875" customWidth="1"/>
    <col min="2565" max="2565" width="10.7109375" customWidth="1"/>
    <col min="2566" max="2566" width="11.28515625" customWidth="1"/>
    <col min="2567" max="2568" width="10.7109375" customWidth="1"/>
    <col min="2569" max="2569" width="11.28515625" customWidth="1"/>
    <col min="2570" max="2570" width="11.42578125" customWidth="1"/>
    <col min="2571" max="2571" width="10.7109375" customWidth="1"/>
    <col min="2572" max="2572" width="10.5703125" customWidth="1"/>
    <col min="2573" max="2573" width="10.7109375" customWidth="1"/>
    <col min="2574" max="2574" width="10.28515625" customWidth="1"/>
    <col min="2575" max="2575" width="12.140625" customWidth="1"/>
    <col min="2576" max="2576" width="10.5703125" customWidth="1"/>
    <col min="2578" max="2578" width="11.7109375" customWidth="1"/>
    <col min="2579" max="2579" width="11.140625" customWidth="1"/>
    <col min="2580" max="2581" width="12.42578125" bestFit="1" customWidth="1"/>
    <col min="2815" max="2815" width="0" hidden="1" customWidth="1"/>
    <col min="2817" max="2817" width="22.42578125" customWidth="1"/>
    <col min="2819" max="2819" width="11" bestFit="1" customWidth="1"/>
    <col min="2820" max="2820" width="10.85546875" customWidth="1"/>
    <col min="2821" max="2821" width="10.7109375" customWidth="1"/>
    <col min="2822" max="2822" width="11.28515625" customWidth="1"/>
    <col min="2823" max="2824" width="10.7109375" customWidth="1"/>
    <col min="2825" max="2825" width="11.28515625" customWidth="1"/>
    <col min="2826" max="2826" width="11.42578125" customWidth="1"/>
    <col min="2827" max="2827" width="10.7109375" customWidth="1"/>
    <col min="2828" max="2828" width="10.5703125" customWidth="1"/>
    <col min="2829" max="2829" width="10.7109375" customWidth="1"/>
    <col min="2830" max="2830" width="10.28515625" customWidth="1"/>
    <col min="2831" max="2831" width="12.140625" customWidth="1"/>
    <col min="2832" max="2832" width="10.5703125" customWidth="1"/>
    <col min="2834" max="2834" width="11.7109375" customWidth="1"/>
    <col min="2835" max="2835" width="11.140625" customWidth="1"/>
    <col min="2836" max="2837" width="12.42578125" bestFit="1" customWidth="1"/>
    <col min="3071" max="3071" width="0" hidden="1" customWidth="1"/>
    <col min="3073" max="3073" width="22.42578125" customWidth="1"/>
    <col min="3075" max="3075" width="11" bestFit="1" customWidth="1"/>
    <col min="3076" max="3076" width="10.85546875" customWidth="1"/>
    <col min="3077" max="3077" width="10.7109375" customWidth="1"/>
    <col min="3078" max="3078" width="11.28515625" customWidth="1"/>
    <col min="3079" max="3080" width="10.7109375" customWidth="1"/>
    <col min="3081" max="3081" width="11.28515625" customWidth="1"/>
    <col min="3082" max="3082" width="11.42578125" customWidth="1"/>
    <col min="3083" max="3083" width="10.7109375" customWidth="1"/>
    <col min="3084" max="3084" width="10.5703125" customWidth="1"/>
    <col min="3085" max="3085" width="10.7109375" customWidth="1"/>
    <col min="3086" max="3086" width="10.28515625" customWidth="1"/>
    <col min="3087" max="3087" width="12.140625" customWidth="1"/>
    <col min="3088" max="3088" width="10.5703125" customWidth="1"/>
    <col min="3090" max="3090" width="11.7109375" customWidth="1"/>
    <col min="3091" max="3091" width="11.140625" customWidth="1"/>
    <col min="3092" max="3093" width="12.42578125" bestFit="1" customWidth="1"/>
    <col min="3327" max="3327" width="0" hidden="1" customWidth="1"/>
    <col min="3329" max="3329" width="22.42578125" customWidth="1"/>
    <col min="3331" max="3331" width="11" bestFit="1" customWidth="1"/>
    <col min="3332" max="3332" width="10.85546875" customWidth="1"/>
    <col min="3333" max="3333" width="10.7109375" customWidth="1"/>
    <col min="3334" max="3334" width="11.28515625" customWidth="1"/>
    <col min="3335" max="3336" width="10.7109375" customWidth="1"/>
    <col min="3337" max="3337" width="11.28515625" customWidth="1"/>
    <col min="3338" max="3338" width="11.42578125" customWidth="1"/>
    <col min="3339" max="3339" width="10.7109375" customWidth="1"/>
    <col min="3340" max="3340" width="10.5703125" customWidth="1"/>
    <col min="3341" max="3341" width="10.7109375" customWidth="1"/>
    <col min="3342" max="3342" width="10.28515625" customWidth="1"/>
    <col min="3343" max="3343" width="12.140625" customWidth="1"/>
    <col min="3344" max="3344" width="10.5703125" customWidth="1"/>
    <col min="3346" max="3346" width="11.7109375" customWidth="1"/>
    <col min="3347" max="3347" width="11.140625" customWidth="1"/>
    <col min="3348" max="3349" width="12.42578125" bestFit="1" customWidth="1"/>
    <col min="3583" max="3583" width="0" hidden="1" customWidth="1"/>
    <col min="3585" max="3585" width="22.42578125" customWidth="1"/>
    <col min="3587" max="3587" width="11" bestFit="1" customWidth="1"/>
    <col min="3588" max="3588" width="10.85546875" customWidth="1"/>
    <col min="3589" max="3589" width="10.7109375" customWidth="1"/>
    <col min="3590" max="3590" width="11.28515625" customWidth="1"/>
    <col min="3591" max="3592" width="10.7109375" customWidth="1"/>
    <col min="3593" max="3593" width="11.28515625" customWidth="1"/>
    <col min="3594" max="3594" width="11.42578125" customWidth="1"/>
    <col min="3595" max="3595" width="10.7109375" customWidth="1"/>
    <col min="3596" max="3596" width="10.5703125" customWidth="1"/>
    <col min="3597" max="3597" width="10.7109375" customWidth="1"/>
    <col min="3598" max="3598" width="10.28515625" customWidth="1"/>
    <col min="3599" max="3599" width="12.140625" customWidth="1"/>
    <col min="3600" max="3600" width="10.5703125" customWidth="1"/>
    <col min="3602" max="3602" width="11.7109375" customWidth="1"/>
    <col min="3603" max="3603" width="11.140625" customWidth="1"/>
    <col min="3604" max="3605" width="12.42578125" bestFit="1" customWidth="1"/>
    <col min="3839" max="3839" width="0" hidden="1" customWidth="1"/>
    <col min="3841" max="3841" width="22.42578125" customWidth="1"/>
    <col min="3843" max="3843" width="11" bestFit="1" customWidth="1"/>
    <col min="3844" max="3844" width="10.85546875" customWidth="1"/>
    <col min="3845" max="3845" width="10.7109375" customWidth="1"/>
    <col min="3846" max="3846" width="11.28515625" customWidth="1"/>
    <col min="3847" max="3848" width="10.7109375" customWidth="1"/>
    <col min="3849" max="3849" width="11.28515625" customWidth="1"/>
    <col min="3850" max="3850" width="11.42578125" customWidth="1"/>
    <col min="3851" max="3851" width="10.7109375" customWidth="1"/>
    <col min="3852" max="3852" width="10.5703125" customWidth="1"/>
    <col min="3853" max="3853" width="10.7109375" customWidth="1"/>
    <col min="3854" max="3854" width="10.28515625" customWidth="1"/>
    <col min="3855" max="3855" width="12.140625" customWidth="1"/>
    <col min="3856" max="3856" width="10.5703125" customWidth="1"/>
    <col min="3858" max="3858" width="11.7109375" customWidth="1"/>
    <col min="3859" max="3859" width="11.140625" customWidth="1"/>
    <col min="3860" max="3861" width="12.42578125" bestFit="1" customWidth="1"/>
    <col min="4095" max="4095" width="0" hidden="1" customWidth="1"/>
    <col min="4097" max="4097" width="22.42578125" customWidth="1"/>
    <col min="4099" max="4099" width="11" bestFit="1" customWidth="1"/>
    <col min="4100" max="4100" width="10.85546875" customWidth="1"/>
    <col min="4101" max="4101" width="10.7109375" customWidth="1"/>
    <col min="4102" max="4102" width="11.28515625" customWidth="1"/>
    <col min="4103" max="4104" width="10.7109375" customWidth="1"/>
    <col min="4105" max="4105" width="11.28515625" customWidth="1"/>
    <col min="4106" max="4106" width="11.42578125" customWidth="1"/>
    <col min="4107" max="4107" width="10.7109375" customWidth="1"/>
    <col min="4108" max="4108" width="10.5703125" customWidth="1"/>
    <col min="4109" max="4109" width="10.7109375" customWidth="1"/>
    <col min="4110" max="4110" width="10.28515625" customWidth="1"/>
    <col min="4111" max="4111" width="12.140625" customWidth="1"/>
    <col min="4112" max="4112" width="10.5703125" customWidth="1"/>
    <col min="4114" max="4114" width="11.7109375" customWidth="1"/>
    <col min="4115" max="4115" width="11.140625" customWidth="1"/>
    <col min="4116" max="4117" width="12.42578125" bestFit="1" customWidth="1"/>
    <col min="4351" max="4351" width="0" hidden="1" customWidth="1"/>
    <col min="4353" max="4353" width="22.42578125" customWidth="1"/>
    <col min="4355" max="4355" width="11" bestFit="1" customWidth="1"/>
    <col min="4356" max="4356" width="10.85546875" customWidth="1"/>
    <col min="4357" max="4357" width="10.7109375" customWidth="1"/>
    <col min="4358" max="4358" width="11.28515625" customWidth="1"/>
    <col min="4359" max="4360" width="10.7109375" customWidth="1"/>
    <col min="4361" max="4361" width="11.28515625" customWidth="1"/>
    <col min="4362" max="4362" width="11.42578125" customWidth="1"/>
    <col min="4363" max="4363" width="10.7109375" customWidth="1"/>
    <col min="4364" max="4364" width="10.5703125" customWidth="1"/>
    <col min="4365" max="4365" width="10.7109375" customWidth="1"/>
    <col min="4366" max="4366" width="10.28515625" customWidth="1"/>
    <col min="4367" max="4367" width="12.140625" customWidth="1"/>
    <col min="4368" max="4368" width="10.5703125" customWidth="1"/>
    <col min="4370" max="4370" width="11.7109375" customWidth="1"/>
    <col min="4371" max="4371" width="11.140625" customWidth="1"/>
    <col min="4372" max="4373" width="12.42578125" bestFit="1" customWidth="1"/>
    <col min="4607" max="4607" width="0" hidden="1" customWidth="1"/>
    <col min="4609" max="4609" width="22.42578125" customWidth="1"/>
    <col min="4611" max="4611" width="11" bestFit="1" customWidth="1"/>
    <col min="4612" max="4612" width="10.85546875" customWidth="1"/>
    <col min="4613" max="4613" width="10.7109375" customWidth="1"/>
    <col min="4614" max="4614" width="11.28515625" customWidth="1"/>
    <col min="4615" max="4616" width="10.7109375" customWidth="1"/>
    <col min="4617" max="4617" width="11.28515625" customWidth="1"/>
    <col min="4618" max="4618" width="11.42578125" customWidth="1"/>
    <col min="4619" max="4619" width="10.7109375" customWidth="1"/>
    <col min="4620" max="4620" width="10.5703125" customWidth="1"/>
    <col min="4621" max="4621" width="10.7109375" customWidth="1"/>
    <col min="4622" max="4622" width="10.28515625" customWidth="1"/>
    <col min="4623" max="4623" width="12.140625" customWidth="1"/>
    <col min="4624" max="4624" width="10.5703125" customWidth="1"/>
    <col min="4626" max="4626" width="11.7109375" customWidth="1"/>
    <col min="4627" max="4627" width="11.140625" customWidth="1"/>
    <col min="4628" max="4629" width="12.42578125" bestFit="1" customWidth="1"/>
    <col min="4863" max="4863" width="0" hidden="1" customWidth="1"/>
    <col min="4865" max="4865" width="22.42578125" customWidth="1"/>
    <col min="4867" max="4867" width="11" bestFit="1" customWidth="1"/>
    <col min="4868" max="4868" width="10.85546875" customWidth="1"/>
    <col min="4869" max="4869" width="10.7109375" customWidth="1"/>
    <col min="4870" max="4870" width="11.28515625" customWidth="1"/>
    <col min="4871" max="4872" width="10.7109375" customWidth="1"/>
    <col min="4873" max="4873" width="11.28515625" customWidth="1"/>
    <col min="4874" max="4874" width="11.42578125" customWidth="1"/>
    <col min="4875" max="4875" width="10.7109375" customWidth="1"/>
    <col min="4876" max="4876" width="10.5703125" customWidth="1"/>
    <col min="4877" max="4877" width="10.7109375" customWidth="1"/>
    <col min="4878" max="4878" width="10.28515625" customWidth="1"/>
    <col min="4879" max="4879" width="12.140625" customWidth="1"/>
    <col min="4880" max="4880" width="10.5703125" customWidth="1"/>
    <col min="4882" max="4882" width="11.7109375" customWidth="1"/>
    <col min="4883" max="4883" width="11.140625" customWidth="1"/>
    <col min="4884" max="4885" width="12.42578125" bestFit="1" customWidth="1"/>
    <col min="5119" max="5119" width="0" hidden="1" customWidth="1"/>
    <col min="5121" max="5121" width="22.42578125" customWidth="1"/>
    <col min="5123" max="5123" width="11" bestFit="1" customWidth="1"/>
    <col min="5124" max="5124" width="10.85546875" customWidth="1"/>
    <col min="5125" max="5125" width="10.7109375" customWidth="1"/>
    <col min="5126" max="5126" width="11.28515625" customWidth="1"/>
    <col min="5127" max="5128" width="10.7109375" customWidth="1"/>
    <col min="5129" max="5129" width="11.28515625" customWidth="1"/>
    <col min="5130" max="5130" width="11.42578125" customWidth="1"/>
    <col min="5131" max="5131" width="10.7109375" customWidth="1"/>
    <col min="5132" max="5132" width="10.5703125" customWidth="1"/>
    <col min="5133" max="5133" width="10.7109375" customWidth="1"/>
    <col min="5134" max="5134" width="10.28515625" customWidth="1"/>
    <col min="5135" max="5135" width="12.140625" customWidth="1"/>
    <col min="5136" max="5136" width="10.5703125" customWidth="1"/>
    <col min="5138" max="5138" width="11.7109375" customWidth="1"/>
    <col min="5139" max="5139" width="11.140625" customWidth="1"/>
    <col min="5140" max="5141" width="12.42578125" bestFit="1" customWidth="1"/>
    <col min="5375" max="5375" width="0" hidden="1" customWidth="1"/>
    <col min="5377" max="5377" width="22.42578125" customWidth="1"/>
    <col min="5379" max="5379" width="11" bestFit="1" customWidth="1"/>
    <col min="5380" max="5380" width="10.85546875" customWidth="1"/>
    <col min="5381" max="5381" width="10.7109375" customWidth="1"/>
    <col min="5382" max="5382" width="11.28515625" customWidth="1"/>
    <col min="5383" max="5384" width="10.7109375" customWidth="1"/>
    <col min="5385" max="5385" width="11.28515625" customWidth="1"/>
    <col min="5386" max="5386" width="11.42578125" customWidth="1"/>
    <col min="5387" max="5387" width="10.7109375" customWidth="1"/>
    <col min="5388" max="5388" width="10.5703125" customWidth="1"/>
    <col min="5389" max="5389" width="10.7109375" customWidth="1"/>
    <col min="5390" max="5390" width="10.28515625" customWidth="1"/>
    <col min="5391" max="5391" width="12.140625" customWidth="1"/>
    <col min="5392" max="5392" width="10.5703125" customWidth="1"/>
    <col min="5394" max="5394" width="11.7109375" customWidth="1"/>
    <col min="5395" max="5395" width="11.140625" customWidth="1"/>
    <col min="5396" max="5397" width="12.42578125" bestFit="1" customWidth="1"/>
    <col min="5631" max="5631" width="0" hidden="1" customWidth="1"/>
    <col min="5633" max="5633" width="22.42578125" customWidth="1"/>
    <col min="5635" max="5635" width="11" bestFit="1" customWidth="1"/>
    <col min="5636" max="5636" width="10.85546875" customWidth="1"/>
    <col min="5637" max="5637" width="10.7109375" customWidth="1"/>
    <col min="5638" max="5638" width="11.28515625" customWidth="1"/>
    <col min="5639" max="5640" width="10.7109375" customWidth="1"/>
    <col min="5641" max="5641" width="11.28515625" customWidth="1"/>
    <col min="5642" max="5642" width="11.42578125" customWidth="1"/>
    <col min="5643" max="5643" width="10.7109375" customWidth="1"/>
    <col min="5644" max="5644" width="10.5703125" customWidth="1"/>
    <col min="5645" max="5645" width="10.7109375" customWidth="1"/>
    <col min="5646" max="5646" width="10.28515625" customWidth="1"/>
    <col min="5647" max="5647" width="12.140625" customWidth="1"/>
    <col min="5648" max="5648" width="10.5703125" customWidth="1"/>
    <col min="5650" max="5650" width="11.7109375" customWidth="1"/>
    <col min="5651" max="5651" width="11.140625" customWidth="1"/>
    <col min="5652" max="5653" width="12.42578125" bestFit="1" customWidth="1"/>
    <col min="5887" max="5887" width="0" hidden="1" customWidth="1"/>
    <col min="5889" max="5889" width="22.42578125" customWidth="1"/>
    <col min="5891" max="5891" width="11" bestFit="1" customWidth="1"/>
    <col min="5892" max="5892" width="10.85546875" customWidth="1"/>
    <col min="5893" max="5893" width="10.7109375" customWidth="1"/>
    <col min="5894" max="5894" width="11.28515625" customWidth="1"/>
    <col min="5895" max="5896" width="10.7109375" customWidth="1"/>
    <col min="5897" max="5897" width="11.28515625" customWidth="1"/>
    <col min="5898" max="5898" width="11.42578125" customWidth="1"/>
    <col min="5899" max="5899" width="10.7109375" customWidth="1"/>
    <col min="5900" max="5900" width="10.5703125" customWidth="1"/>
    <col min="5901" max="5901" width="10.7109375" customWidth="1"/>
    <col min="5902" max="5902" width="10.28515625" customWidth="1"/>
    <col min="5903" max="5903" width="12.140625" customWidth="1"/>
    <col min="5904" max="5904" width="10.5703125" customWidth="1"/>
    <col min="5906" max="5906" width="11.7109375" customWidth="1"/>
    <col min="5907" max="5907" width="11.140625" customWidth="1"/>
    <col min="5908" max="5909" width="12.42578125" bestFit="1" customWidth="1"/>
    <col min="6143" max="6143" width="0" hidden="1" customWidth="1"/>
    <col min="6145" max="6145" width="22.42578125" customWidth="1"/>
    <col min="6147" max="6147" width="11" bestFit="1" customWidth="1"/>
    <col min="6148" max="6148" width="10.85546875" customWidth="1"/>
    <col min="6149" max="6149" width="10.7109375" customWidth="1"/>
    <col min="6150" max="6150" width="11.28515625" customWidth="1"/>
    <col min="6151" max="6152" width="10.7109375" customWidth="1"/>
    <col min="6153" max="6153" width="11.28515625" customWidth="1"/>
    <col min="6154" max="6154" width="11.42578125" customWidth="1"/>
    <col min="6155" max="6155" width="10.7109375" customWidth="1"/>
    <col min="6156" max="6156" width="10.5703125" customWidth="1"/>
    <col min="6157" max="6157" width="10.7109375" customWidth="1"/>
    <col min="6158" max="6158" width="10.28515625" customWidth="1"/>
    <col min="6159" max="6159" width="12.140625" customWidth="1"/>
    <col min="6160" max="6160" width="10.5703125" customWidth="1"/>
    <col min="6162" max="6162" width="11.7109375" customWidth="1"/>
    <col min="6163" max="6163" width="11.140625" customWidth="1"/>
    <col min="6164" max="6165" width="12.42578125" bestFit="1" customWidth="1"/>
    <col min="6399" max="6399" width="0" hidden="1" customWidth="1"/>
    <col min="6401" max="6401" width="22.42578125" customWidth="1"/>
    <col min="6403" max="6403" width="11" bestFit="1" customWidth="1"/>
    <col min="6404" max="6404" width="10.85546875" customWidth="1"/>
    <col min="6405" max="6405" width="10.7109375" customWidth="1"/>
    <col min="6406" max="6406" width="11.28515625" customWidth="1"/>
    <col min="6407" max="6408" width="10.7109375" customWidth="1"/>
    <col min="6409" max="6409" width="11.28515625" customWidth="1"/>
    <col min="6410" max="6410" width="11.42578125" customWidth="1"/>
    <col min="6411" max="6411" width="10.7109375" customWidth="1"/>
    <col min="6412" max="6412" width="10.5703125" customWidth="1"/>
    <col min="6413" max="6413" width="10.7109375" customWidth="1"/>
    <col min="6414" max="6414" width="10.28515625" customWidth="1"/>
    <col min="6415" max="6415" width="12.140625" customWidth="1"/>
    <col min="6416" max="6416" width="10.5703125" customWidth="1"/>
    <col min="6418" max="6418" width="11.7109375" customWidth="1"/>
    <col min="6419" max="6419" width="11.140625" customWidth="1"/>
    <col min="6420" max="6421" width="12.42578125" bestFit="1" customWidth="1"/>
    <col min="6655" max="6655" width="0" hidden="1" customWidth="1"/>
    <col min="6657" max="6657" width="22.42578125" customWidth="1"/>
    <col min="6659" max="6659" width="11" bestFit="1" customWidth="1"/>
    <col min="6660" max="6660" width="10.85546875" customWidth="1"/>
    <col min="6661" max="6661" width="10.7109375" customWidth="1"/>
    <col min="6662" max="6662" width="11.28515625" customWidth="1"/>
    <col min="6663" max="6664" width="10.7109375" customWidth="1"/>
    <col min="6665" max="6665" width="11.28515625" customWidth="1"/>
    <col min="6666" max="6666" width="11.42578125" customWidth="1"/>
    <col min="6667" max="6667" width="10.7109375" customWidth="1"/>
    <col min="6668" max="6668" width="10.5703125" customWidth="1"/>
    <col min="6669" max="6669" width="10.7109375" customWidth="1"/>
    <col min="6670" max="6670" width="10.28515625" customWidth="1"/>
    <col min="6671" max="6671" width="12.140625" customWidth="1"/>
    <col min="6672" max="6672" width="10.5703125" customWidth="1"/>
    <col min="6674" max="6674" width="11.7109375" customWidth="1"/>
    <col min="6675" max="6675" width="11.140625" customWidth="1"/>
    <col min="6676" max="6677" width="12.42578125" bestFit="1" customWidth="1"/>
    <col min="6911" max="6911" width="0" hidden="1" customWidth="1"/>
    <col min="6913" max="6913" width="22.42578125" customWidth="1"/>
    <col min="6915" max="6915" width="11" bestFit="1" customWidth="1"/>
    <col min="6916" max="6916" width="10.85546875" customWidth="1"/>
    <col min="6917" max="6917" width="10.7109375" customWidth="1"/>
    <col min="6918" max="6918" width="11.28515625" customWidth="1"/>
    <col min="6919" max="6920" width="10.7109375" customWidth="1"/>
    <col min="6921" max="6921" width="11.28515625" customWidth="1"/>
    <col min="6922" max="6922" width="11.42578125" customWidth="1"/>
    <col min="6923" max="6923" width="10.7109375" customWidth="1"/>
    <col min="6924" max="6924" width="10.5703125" customWidth="1"/>
    <col min="6925" max="6925" width="10.7109375" customWidth="1"/>
    <col min="6926" max="6926" width="10.28515625" customWidth="1"/>
    <col min="6927" max="6927" width="12.140625" customWidth="1"/>
    <col min="6928" max="6928" width="10.5703125" customWidth="1"/>
    <col min="6930" max="6930" width="11.7109375" customWidth="1"/>
    <col min="6931" max="6931" width="11.140625" customWidth="1"/>
    <col min="6932" max="6933" width="12.42578125" bestFit="1" customWidth="1"/>
    <col min="7167" max="7167" width="0" hidden="1" customWidth="1"/>
    <col min="7169" max="7169" width="22.42578125" customWidth="1"/>
    <col min="7171" max="7171" width="11" bestFit="1" customWidth="1"/>
    <col min="7172" max="7172" width="10.85546875" customWidth="1"/>
    <col min="7173" max="7173" width="10.7109375" customWidth="1"/>
    <col min="7174" max="7174" width="11.28515625" customWidth="1"/>
    <col min="7175" max="7176" width="10.7109375" customWidth="1"/>
    <col min="7177" max="7177" width="11.28515625" customWidth="1"/>
    <col min="7178" max="7178" width="11.42578125" customWidth="1"/>
    <col min="7179" max="7179" width="10.7109375" customWidth="1"/>
    <col min="7180" max="7180" width="10.5703125" customWidth="1"/>
    <col min="7181" max="7181" width="10.7109375" customWidth="1"/>
    <col min="7182" max="7182" width="10.28515625" customWidth="1"/>
    <col min="7183" max="7183" width="12.140625" customWidth="1"/>
    <col min="7184" max="7184" width="10.5703125" customWidth="1"/>
    <col min="7186" max="7186" width="11.7109375" customWidth="1"/>
    <col min="7187" max="7187" width="11.140625" customWidth="1"/>
    <col min="7188" max="7189" width="12.42578125" bestFit="1" customWidth="1"/>
    <col min="7423" max="7423" width="0" hidden="1" customWidth="1"/>
    <col min="7425" max="7425" width="22.42578125" customWidth="1"/>
    <col min="7427" max="7427" width="11" bestFit="1" customWidth="1"/>
    <col min="7428" max="7428" width="10.85546875" customWidth="1"/>
    <col min="7429" max="7429" width="10.7109375" customWidth="1"/>
    <col min="7430" max="7430" width="11.28515625" customWidth="1"/>
    <col min="7431" max="7432" width="10.7109375" customWidth="1"/>
    <col min="7433" max="7433" width="11.28515625" customWidth="1"/>
    <col min="7434" max="7434" width="11.42578125" customWidth="1"/>
    <col min="7435" max="7435" width="10.7109375" customWidth="1"/>
    <col min="7436" max="7436" width="10.5703125" customWidth="1"/>
    <col min="7437" max="7437" width="10.7109375" customWidth="1"/>
    <col min="7438" max="7438" width="10.28515625" customWidth="1"/>
    <col min="7439" max="7439" width="12.140625" customWidth="1"/>
    <col min="7440" max="7440" width="10.5703125" customWidth="1"/>
    <col min="7442" max="7442" width="11.7109375" customWidth="1"/>
    <col min="7443" max="7443" width="11.140625" customWidth="1"/>
    <col min="7444" max="7445" width="12.42578125" bestFit="1" customWidth="1"/>
    <col min="7679" max="7679" width="0" hidden="1" customWidth="1"/>
    <col min="7681" max="7681" width="22.42578125" customWidth="1"/>
    <col min="7683" max="7683" width="11" bestFit="1" customWidth="1"/>
    <col min="7684" max="7684" width="10.85546875" customWidth="1"/>
    <col min="7685" max="7685" width="10.7109375" customWidth="1"/>
    <col min="7686" max="7686" width="11.28515625" customWidth="1"/>
    <col min="7687" max="7688" width="10.7109375" customWidth="1"/>
    <col min="7689" max="7689" width="11.28515625" customWidth="1"/>
    <col min="7690" max="7690" width="11.42578125" customWidth="1"/>
    <col min="7691" max="7691" width="10.7109375" customWidth="1"/>
    <col min="7692" max="7692" width="10.5703125" customWidth="1"/>
    <col min="7693" max="7693" width="10.7109375" customWidth="1"/>
    <col min="7694" max="7694" width="10.28515625" customWidth="1"/>
    <col min="7695" max="7695" width="12.140625" customWidth="1"/>
    <col min="7696" max="7696" width="10.5703125" customWidth="1"/>
    <col min="7698" max="7698" width="11.7109375" customWidth="1"/>
    <col min="7699" max="7699" width="11.140625" customWidth="1"/>
    <col min="7700" max="7701" width="12.42578125" bestFit="1" customWidth="1"/>
    <col min="7935" max="7935" width="0" hidden="1" customWidth="1"/>
    <col min="7937" max="7937" width="22.42578125" customWidth="1"/>
    <col min="7939" max="7939" width="11" bestFit="1" customWidth="1"/>
    <col min="7940" max="7940" width="10.85546875" customWidth="1"/>
    <col min="7941" max="7941" width="10.7109375" customWidth="1"/>
    <col min="7942" max="7942" width="11.28515625" customWidth="1"/>
    <col min="7943" max="7944" width="10.7109375" customWidth="1"/>
    <col min="7945" max="7945" width="11.28515625" customWidth="1"/>
    <col min="7946" max="7946" width="11.42578125" customWidth="1"/>
    <col min="7947" max="7947" width="10.7109375" customWidth="1"/>
    <col min="7948" max="7948" width="10.5703125" customWidth="1"/>
    <col min="7949" max="7949" width="10.7109375" customWidth="1"/>
    <col min="7950" max="7950" width="10.28515625" customWidth="1"/>
    <col min="7951" max="7951" width="12.140625" customWidth="1"/>
    <col min="7952" max="7952" width="10.5703125" customWidth="1"/>
    <col min="7954" max="7954" width="11.7109375" customWidth="1"/>
    <col min="7955" max="7955" width="11.140625" customWidth="1"/>
    <col min="7956" max="7957" width="12.42578125" bestFit="1" customWidth="1"/>
    <col min="8191" max="8191" width="0" hidden="1" customWidth="1"/>
    <col min="8193" max="8193" width="22.42578125" customWidth="1"/>
    <col min="8195" max="8195" width="11" bestFit="1" customWidth="1"/>
    <col min="8196" max="8196" width="10.85546875" customWidth="1"/>
    <col min="8197" max="8197" width="10.7109375" customWidth="1"/>
    <col min="8198" max="8198" width="11.28515625" customWidth="1"/>
    <col min="8199" max="8200" width="10.7109375" customWidth="1"/>
    <col min="8201" max="8201" width="11.28515625" customWidth="1"/>
    <col min="8202" max="8202" width="11.42578125" customWidth="1"/>
    <col min="8203" max="8203" width="10.7109375" customWidth="1"/>
    <col min="8204" max="8204" width="10.5703125" customWidth="1"/>
    <col min="8205" max="8205" width="10.7109375" customWidth="1"/>
    <col min="8206" max="8206" width="10.28515625" customWidth="1"/>
    <col min="8207" max="8207" width="12.140625" customWidth="1"/>
    <col min="8208" max="8208" width="10.5703125" customWidth="1"/>
    <col min="8210" max="8210" width="11.7109375" customWidth="1"/>
    <col min="8211" max="8211" width="11.140625" customWidth="1"/>
    <col min="8212" max="8213" width="12.42578125" bestFit="1" customWidth="1"/>
    <col min="8447" max="8447" width="0" hidden="1" customWidth="1"/>
    <col min="8449" max="8449" width="22.42578125" customWidth="1"/>
    <col min="8451" max="8451" width="11" bestFit="1" customWidth="1"/>
    <col min="8452" max="8452" width="10.85546875" customWidth="1"/>
    <col min="8453" max="8453" width="10.7109375" customWidth="1"/>
    <col min="8454" max="8454" width="11.28515625" customWidth="1"/>
    <col min="8455" max="8456" width="10.7109375" customWidth="1"/>
    <col min="8457" max="8457" width="11.28515625" customWidth="1"/>
    <col min="8458" max="8458" width="11.42578125" customWidth="1"/>
    <col min="8459" max="8459" width="10.7109375" customWidth="1"/>
    <col min="8460" max="8460" width="10.5703125" customWidth="1"/>
    <col min="8461" max="8461" width="10.7109375" customWidth="1"/>
    <col min="8462" max="8462" width="10.28515625" customWidth="1"/>
    <col min="8463" max="8463" width="12.140625" customWidth="1"/>
    <col min="8464" max="8464" width="10.5703125" customWidth="1"/>
    <col min="8466" max="8466" width="11.7109375" customWidth="1"/>
    <col min="8467" max="8467" width="11.140625" customWidth="1"/>
    <col min="8468" max="8469" width="12.42578125" bestFit="1" customWidth="1"/>
    <col min="8703" max="8703" width="0" hidden="1" customWidth="1"/>
    <col min="8705" max="8705" width="22.42578125" customWidth="1"/>
    <col min="8707" max="8707" width="11" bestFit="1" customWidth="1"/>
    <col min="8708" max="8708" width="10.85546875" customWidth="1"/>
    <col min="8709" max="8709" width="10.7109375" customWidth="1"/>
    <col min="8710" max="8710" width="11.28515625" customWidth="1"/>
    <col min="8711" max="8712" width="10.7109375" customWidth="1"/>
    <col min="8713" max="8713" width="11.28515625" customWidth="1"/>
    <col min="8714" max="8714" width="11.42578125" customWidth="1"/>
    <col min="8715" max="8715" width="10.7109375" customWidth="1"/>
    <col min="8716" max="8716" width="10.5703125" customWidth="1"/>
    <col min="8717" max="8717" width="10.7109375" customWidth="1"/>
    <col min="8718" max="8718" width="10.28515625" customWidth="1"/>
    <col min="8719" max="8719" width="12.140625" customWidth="1"/>
    <col min="8720" max="8720" width="10.5703125" customWidth="1"/>
    <col min="8722" max="8722" width="11.7109375" customWidth="1"/>
    <col min="8723" max="8723" width="11.140625" customWidth="1"/>
    <col min="8724" max="8725" width="12.42578125" bestFit="1" customWidth="1"/>
    <col min="8959" max="8959" width="0" hidden="1" customWidth="1"/>
    <col min="8961" max="8961" width="22.42578125" customWidth="1"/>
    <col min="8963" max="8963" width="11" bestFit="1" customWidth="1"/>
    <col min="8964" max="8964" width="10.85546875" customWidth="1"/>
    <col min="8965" max="8965" width="10.7109375" customWidth="1"/>
    <col min="8966" max="8966" width="11.28515625" customWidth="1"/>
    <col min="8967" max="8968" width="10.7109375" customWidth="1"/>
    <col min="8969" max="8969" width="11.28515625" customWidth="1"/>
    <col min="8970" max="8970" width="11.42578125" customWidth="1"/>
    <col min="8971" max="8971" width="10.7109375" customWidth="1"/>
    <col min="8972" max="8972" width="10.5703125" customWidth="1"/>
    <col min="8973" max="8973" width="10.7109375" customWidth="1"/>
    <col min="8974" max="8974" width="10.28515625" customWidth="1"/>
    <col min="8975" max="8975" width="12.140625" customWidth="1"/>
    <col min="8976" max="8976" width="10.5703125" customWidth="1"/>
    <col min="8978" max="8978" width="11.7109375" customWidth="1"/>
    <col min="8979" max="8979" width="11.140625" customWidth="1"/>
    <col min="8980" max="8981" width="12.42578125" bestFit="1" customWidth="1"/>
    <col min="9215" max="9215" width="0" hidden="1" customWidth="1"/>
    <col min="9217" max="9217" width="22.42578125" customWidth="1"/>
    <col min="9219" max="9219" width="11" bestFit="1" customWidth="1"/>
    <col min="9220" max="9220" width="10.85546875" customWidth="1"/>
    <col min="9221" max="9221" width="10.7109375" customWidth="1"/>
    <col min="9222" max="9222" width="11.28515625" customWidth="1"/>
    <col min="9223" max="9224" width="10.7109375" customWidth="1"/>
    <col min="9225" max="9225" width="11.28515625" customWidth="1"/>
    <col min="9226" max="9226" width="11.42578125" customWidth="1"/>
    <col min="9227" max="9227" width="10.7109375" customWidth="1"/>
    <col min="9228" max="9228" width="10.5703125" customWidth="1"/>
    <col min="9229" max="9229" width="10.7109375" customWidth="1"/>
    <col min="9230" max="9230" width="10.28515625" customWidth="1"/>
    <col min="9231" max="9231" width="12.140625" customWidth="1"/>
    <col min="9232" max="9232" width="10.5703125" customWidth="1"/>
    <col min="9234" max="9234" width="11.7109375" customWidth="1"/>
    <col min="9235" max="9235" width="11.140625" customWidth="1"/>
    <col min="9236" max="9237" width="12.42578125" bestFit="1" customWidth="1"/>
    <col min="9471" max="9471" width="0" hidden="1" customWidth="1"/>
    <col min="9473" max="9473" width="22.42578125" customWidth="1"/>
    <col min="9475" max="9475" width="11" bestFit="1" customWidth="1"/>
    <col min="9476" max="9476" width="10.85546875" customWidth="1"/>
    <col min="9477" max="9477" width="10.7109375" customWidth="1"/>
    <col min="9478" max="9478" width="11.28515625" customWidth="1"/>
    <col min="9479" max="9480" width="10.7109375" customWidth="1"/>
    <col min="9481" max="9481" width="11.28515625" customWidth="1"/>
    <col min="9482" max="9482" width="11.42578125" customWidth="1"/>
    <col min="9483" max="9483" width="10.7109375" customWidth="1"/>
    <col min="9484" max="9484" width="10.5703125" customWidth="1"/>
    <col min="9485" max="9485" width="10.7109375" customWidth="1"/>
    <col min="9486" max="9486" width="10.28515625" customWidth="1"/>
    <col min="9487" max="9487" width="12.140625" customWidth="1"/>
    <col min="9488" max="9488" width="10.5703125" customWidth="1"/>
    <col min="9490" max="9490" width="11.7109375" customWidth="1"/>
    <col min="9491" max="9491" width="11.140625" customWidth="1"/>
    <col min="9492" max="9493" width="12.42578125" bestFit="1" customWidth="1"/>
    <col min="9727" max="9727" width="0" hidden="1" customWidth="1"/>
    <col min="9729" max="9729" width="22.42578125" customWidth="1"/>
    <col min="9731" max="9731" width="11" bestFit="1" customWidth="1"/>
    <col min="9732" max="9732" width="10.85546875" customWidth="1"/>
    <col min="9733" max="9733" width="10.7109375" customWidth="1"/>
    <col min="9734" max="9734" width="11.28515625" customWidth="1"/>
    <col min="9735" max="9736" width="10.7109375" customWidth="1"/>
    <col min="9737" max="9737" width="11.28515625" customWidth="1"/>
    <col min="9738" max="9738" width="11.42578125" customWidth="1"/>
    <col min="9739" max="9739" width="10.7109375" customWidth="1"/>
    <col min="9740" max="9740" width="10.5703125" customWidth="1"/>
    <col min="9741" max="9741" width="10.7109375" customWidth="1"/>
    <col min="9742" max="9742" width="10.28515625" customWidth="1"/>
    <col min="9743" max="9743" width="12.140625" customWidth="1"/>
    <col min="9744" max="9744" width="10.5703125" customWidth="1"/>
    <col min="9746" max="9746" width="11.7109375" customWidth="1"/>
    <col min="9747" max="9747" width="11.140625" customWidth="1"/>
    <col min="9748" max="9749" width="12.42578125" bestFit="1" customWidth="1"/>
    <col min="9983" max="9983" width="0" hidden="1" customWidth="1"/>
    <col min="9985" max="9985" width="22.42578125" customWidth="1"/>
    <col min="9987" max="9987" width="11" bestFit="1" customWidth="1"/>
    <col min="9988" max="9988" width="10.85546875" customWidth="1"/>
    <col min="9989" max="9989" width="10.7109375" customWidth="1"/>
    <col min="9990" max="9990" width="11.28515625" customWidth="1"/>
    <col min="9991" max="9992" width="10.7109375" customWidth="1"/>
    <col min="9993" max="9993" width="11.28515625" customWidth="1"/>
    <col min="9994" max="9994" width="11.42578125" customWidth="1"/>
    <col min="9995" max="9995" width="10.7109375" customWidth="1"/>
    <col min="9996" max="9996" width="10.5703125" customWidth="1"/>
    <col min="9997" max="9997" width="10.7109375" customWidth="1"/>
    <col min="9998" max="9998" width="10.28515625" customWidth="1"/>
    <col min="9999" max="9999" width="12.140625" customWidth="1"/>
    <col min="10000" max="10000" width="10.5703125" customWidth="1"/>
    <col min="10002" max="10002" width="11.7109375" customWidth="1"/>
    <col min="10003" max="10003" width="11.140625" customWidth="1"/>
    <col min="10004" max="10005" width="12.42578125" bestFit="1" customWidth="1"/>
    <col min="10239" max="10239" width="0" hidden="1" customWidth="1"/>
    <col min="10241" max="10241" width="22.42578125" customWidth="1"/>
    <col min="10243" max="10243" width="11" bestFit="1" customWidth="1"/>
    <col min="10244" max="10244" width="10.85546875" customWidth="1"/>
    <col min="10245" max="10245" width="10.7109375" customWidth="1"/>
    <col min="10246" max="10246" width="11.28515625" customWidth="1"/>
    <col min="10247" max="10248" width="10.7109375" customWidth="1"/>
    <col min="10249" max="10249" width="11.28515625" customWidth="1"/>
    <col min="10250" max="10250" width="11.42578125" customWidth="1"/>
    <col min="10251" max="10251" width="10.7109375" customWidth="1"/>
    <col min="10252" max="10252" width="10.5703125" customWidth="1"/>
    <col min="10253" max="10253" width="10.7109375" customWidth="1"/>
    <col min="10254" max="10254" width="10.28515625" customWidth="1"/>
    <col min="10255" max="10255" width="12.140625" customWidth="1"/>
    <col min="10256" max="10256" width="10.5703125" customWidth="1"/>
    <col min="10258" max="10258" width="11.7109375" customWidth="1"/>
    <col min="10259" max="10259" width="11.140625" customWidth="1"/>
    <col min="10260" max="10261" width="12.42578125" bestFit="1" customWidth="1"/>
    <col min="10495" max="10495" width="0" hidden="1" customWidth="1"/>
    <col min="10497" max="10497" width="22.42578125" customWidth="1"/>
    <col min="10499" max="10499" width="11" bestFit="1" customWidth="1"/>
    <col min="10500" max="10500" width="10.85546875" customWidth="1"/>
    <col min="10501" max="10501" width="10.7109375" customWidth="1"/>
    <col min="10502" max="10502" width="11.28515625" customWidth="1"/>
    <col min="10503" max="10504" width="10.7109375" customWidth="1"/>
    <col min="10505" max="10505" width="11.28515625" customWidth="1"/>
    <col min="10506" max="10506" width="11.42578125" customWidth="1"/>
    <col min="10507" max="10507" width="10.7109375" customWidth="1"/>
    <col min="10508" max="10508" width="10.5703125" customWidth="1"/>
    <col min="10509" max="10509" width="10.7109375" customWidth="1"/>
    <col min="10510" max="10510" width="10.28515625" customWidth="1"/>
    <col min="10511" max="10511" width="12.140625" customWidth="1"/>
    <col min="10512" max="10512" width="10.5703125" customWidth="1"/>
    <col min="10514" max="10514" width="11.7109375" customWidth="1"/>
    <col min="10515" max="10515" width="11.140625" customWidth="1"/>
    <col min="10516" max="10517" width="12.42578125" bestFit="1" customWidth="1"/>
    <col min="10751" max="10751" width="0" hidden="1" customWidth="1"/>
    <col min="10753" max="10753" width="22.42578125" customWidth="1"/>
    <col min="10755" max="10755" width="11" bestFit="1" customWidth="1"/>
    <col min="10756" max="10756" width="10.85546875" customWidth="1"/>
    <col min="10757" max="10757" width="10.7109375" customWidth="1"/>
    <col min="10758" max="10758" width="11.28515625" customWidth="1"/>
    <col min="10759" max="10760" width="10.7109375" customWidth="1"/>
    <col min="10761" max="10761" width="11.28515625" customWidth="1"/>
    <col min="10762" max="10762" width="11.42578125" customWidth="1"/>
    <col min="10763" max="10763" width="10.7109375" customWidth="1"/>
    <col min="10764" max="10764" width="10.5703125" customWidth="1"/>
    <col min="10765" max="10765" width="10.7109375" customWidth="1"/>
    <col min="10766" max="10766" width="10.28515625" customWidth="1"/>
    <col min="10767" max="10767" width="12.140625" customWidth="1"/>
    <col min="10768" max="10768" width="10.5703125" customWidth="1"/>
    <col min="10770" max="10770" width="11.7109375" customWidth="1"/>
    <col min="10771" max="10771" width="11.140625" customWidth="1"/>
    <col min="10772" max="10773" width="12.42578125" bestFit="1" customWidth="1"/>
    <col min="11007" max="11007" width="0" hidden="1" customWidth="1"/>
    <col min="11009" max="11009" width="22.42578125" customWidth="1"/>
    <col min="11011" max="11011" width="11" bestFit="1" customWidth="1"/>
    <col min="11012" max="11012" width="10.85546875" customWidth="1"/>
    <col min="11013" max="11013" width="10.7109375" customWidth="1"/>
    <col min="11014" max="11014" width="11.28515625" customWidth="1"/>
    <col min="11015" max="11016" width="10.7109375" customWidth="1"/>
    <col min="11017" max="11017" width="11.28515625" customWidth="1"/>
    <col min="11018" max="11018" width="11.42578125" customWidth="1"/>
    <col min="11019" max="11019" width="10.7109375" customWidth="1"/>
    <col min="11020" max="11020" width="10.5703125" customWidth="1"/>
    <col min="11021" max="11021" width="10.7109375" customWidth="1"/>
    <col min="11022" max="11022" width="10.28515625" customWidth="1"/>
    <col min="11023" max="11023" width="12.140625" customWidth="1"/>
    <col min="11024" max="11024" width="10.5703125" customWidth="1"/>
    <col min="11026" max="11026" width="11.7109375" customWidth="1"/>
    <col min="11027" max="11027" width="11.140625" customWidth="1"/>
    <col min="11028" max="11029" width="12.42578125" bestFit="1" customWidth="1"/>
    <col min="11263" max="11263" width="0" hidden="1" customWidth="1"/>
    <col min="11265" max="11265" width="22.42578125" customWidth="1"/>
    <col min="11267" max="11267" width="11" bestFit="1" customWidth="1"/>
    <col min="11268" max="11268" width="10.85546875" customWidth="1"/>
    <col min="11269" max="11269" width="10.7109375" customWidth="1"/>
    <col min="11270" max="11270" width="11.28515625" customWidth="1"/>
    <col min="11271" max="11272" width="10.7109375" customWidth="1"/>
    <col min="11273" max="11273" width="11.28515625" customWidth="1"/>
    <col min="11274" max="11274" width="11.42578125" customWidth="1"/>
    <col min="11275" max="11275" width="10.7109375" customWidth="1"/>
    <col min="11276" max="11276" width="10.5703125" customWidth="1"/>
    <col min="11277" max="11277" width="10.7109375" customWidth="1"/>
    <col min="11278" max="11278" width="10.28515625" customWidth="1"/>
    <col min="11279" max="11279" width="12.140625" customWidth="1"/>
    <col min="11280" max="11280" width="10.5703125" customWidth="1"/>
    <col min="11282" max="11282" width="11.7109375" customWidth="1"/>
    <col min="11283" max="11283" width="11.140625" customWidth="1"/>
    <col min="11284" max="11285" width="12.42578125" bestFit="1" customWidth="1"/>
    <col min="11519" max="11519" width="0" hidden="1" customWidth="1"/>
    <col min="11521" max="11521" width="22.42578125" customWidth="1"/>
    <col min="11523" max="11523" width="11" bestFit="1" customWidth="1"/>
    <col min="11524" max="11524" width="10.85546875" customWidth="1"/>
    <col min="11525" max="11525" width="10.7109375" customWidth="1"/>
    <col min="11526" max="11526" width="11.28515625" customWidth="1"/>
    <col min="11527" max="11528" width="10.7109375" customWidth="1"/>
    <col min="11529" max="11529" width="11.28515625" customWidth="1"/>
    <col min="11530" max="11530" width="11.42578125" customWidth="1"/>
    <col min="11531" max="11531" width="10.7109375" customWidth="1"/>
    <col min="11532" max="11532" width="10.5703125" customWidth="1"/>
    <col min="11533" max="11533" width="10.7109375" customWidth="1"/>
    <col min="11534" max="11534" width="10.28515625" customWidth="1"/>
    <col min="11535" max="11535" width="12.140625" customWidth="1"/>
    <col min="11536" max="11536" width="10.5703125" customWidth="1"/>
    <col min="11538" max="11538" width="11.7109375" customWidth="1"/>
    <col min="11539" max="11539" width="11.140625" customWidth="1"/>
    <col min="11540" max="11541" width="12.42578125" bestFit="1" customWidth="1"/>
    <col min="11775" max="11775" width="0" hidden="1" customWidth="1"/>
    <col min="11777" max="11777" width="22.42578125" customWidth="1"/>
    <col min="11779" max="11779" width="11" bestFit="1" customWidth="1"/>
    <col min="11780" max="11780" width="10.85546875" customWidth="1"/>
    <col min="11781" max="11781" width="10.7109375" customWidth="1"/>
    <col min="11782" max="11782" width="11.28515625" customWidth="1"/>
    <col min="11783" max="11784" width="10.7109375" customWidth="1"/>
    <col min="11785" max="11785" width="11.28515625" customWidth="1"/>
    <col min="11786" max="11786" width="11.42578125" customWidth="1"/>
    <col min="11787" max="11787" width="10.7109375" customWidth="1"/>
    <col min="11788" max="11788" width="10.5703125" customWidth="1"/>
    <col min="11789" max="11789" width="10.7109375" customWidth="1"/>
    <col min="11790" max="11790" width="10.28515625" customWidth="1"/>
    <col min="11791" max="11791" width="12.140625" customWidth="1"/>
    <col min="11792" max="11792" width="10.5703125" customWidth="1"/>
    <col min="11794" max="11794" width="11.7109375" customWidth="1"/>
    <col min="11795" max="11795" width="11.140625" customWidth="1"/>
    <col min="11796" max="11797" width="12.42578125" bestFit="1" customWidth="1"/>
    <col min="12031" max="12031" width="0" hidden="1" customWidth="1"/>
    <col min="12033" max="12033" width="22.42578125" customWidth="1"/>
    <col min="12035" max="12035" width="11" bestFit="1" customWidth="1"/>
    <col min="12036" max="12036" width="10.85546875" customWidth="1"/>
    <col min="12037" max="12037" width="10.7109375" customWidth="1"/>
    <col min="12038" max="12038" width="11.28515625" customWidth="1"/>
    <col min="12039" max="12040" width="10.7109375" customWidth="1"/>
    <col min="12041" max="12041" width="11.28515625" customWidth="1"/>
    <col min="12042" max="12042" width="11.42578125" customWidth="1"/>
    <col min="12043" max="12043" width="10.7109375" customWidth="1"/>
    <col min="12044" max="12044" width="10.5703125" customWidth="1"/>
    <col min="12045" max="12045" width="10.7109375" customWidth="1"/>
    <col min="12046" max="12046" width="10.28515625" customWidth="1"/>
    <col min="12047" max="12047" width="12.140625" customWidth="1"/>
    <col min="12048" max="12048" width="10.5703125" customWidth="1"/>
    <col min="12050" max="12050" width="11.7109375" customWidth="1"/>
    <col min="12051" max="12051" width="11.140625" customWidth="1"/>
    <col min="12052" max="12053" width="12.42578125" bestFit="1" customWidth="1"/>
    <col min="12287" max="12287" width="0" hidden="1" customWidth="1"/>
    <col min="12289" max="12289" width="22.42578125" customWidth="1"/>
    <col min="12291" max="12291" width="11" bestFit="1" customWidth="1"/>
    <col min="12292" max="12292" width="10.85546875" customWidth="1"/>
    <col min="12293" max="12293" width="10.7109375" customWidth="1"/>
    <col min="12294" max="12294" width="11.28515625" customWidth="1"/>
    <col min="12295" max="12296" width="10.7109375" customWidth="1"/>
    <col min="12297" max="12297" width="11.28515625" customWidth="1"/>
    <col min="12298" max="12298" width="11.42578125" customWidth="1"/>
    <col min="12299" max="12299" width="10.7109375" customWidth="1"/>
    <col min="12300" max="12300" width="10.5703125" customWidth="1"/>
    <col min="12301" max="12301" width="10.7109375" customWidth="1"/>
    <col min="12302" max="12302" width="10.28515625" customWidth="1"/>
    <col min="12303" max="12303" width="12.140625" customWidth="1"/>
    <col min="12304" max="12304" width="10.5703125" customWidth="1"/>
    <col min="12306" max="12306" width="11.7109375" customWidth="1"/>
    <col min="12307" max="12307" width="11.140625" customWidth="1"/>
    <col min="12308" max="12309" width="12.42578125" bestFit="1" customWidth="1"/>
    <col min="12543" max="12543" width="0" hidden="1" customWidth="1"/>
    <col min="12545" max="12545" width="22.42578125" customWidth="1"/>
    <col min="12547" max="12547" width="11" bestFit="1" customWidth="1"/>
    <col min="12548" max="12548" width="10.85546875" customWidth="1"/>
    <col min="12549" max="12549" width="10.7109375" customWidth="1"/>
    <col min="12550" max="12550" width="11.28515625" customWidth="1"/>
    <col min="12551" max="12552" width="10.7109375" customWidth="1"/>
    <col min="12553" max="12553" width="11.28515625" customWidth="1"/>
    <col min="12554" max="12554" width="11.42578125" customWidth="1"/>
    <col min="12555" max="12555" width="10.7109375" customWidth="1"/>
    <col min="12556" max="12556" width="10.5703125" customWidth="1"/>
    <col min="12557" max="12557" width="10.7109375" customWidth="1"/>
    <col min="12558" max="12558" width="10.28515625" customWidth="1"/>
    <col min="12559" max="12559" width="12.140625" customWidth="1"/>
    <col min="12560" max="12560" width="10.5703125" customWidth="1"/>
    <col min="12562" max="12562" width="11.7109375" customWidth="1"/>
    <col min="12563" max="12563" width="11.140625" customWidth="1"/>
    <col min="12564" max="12565" width="12.42578125" bestFit="1" customWidth="1"/>
    <col min="12799" max="12799" width="0" hidden="1" customWidth="1"/>
    <col min="12801" max="12801" width="22.42578125" customWidth="1"/>
    <col min="12803" max="12803" width="11" bestFit="1" customWidth="1"/>
    <col min="12804" max="12804" width="10.85546875" customWidth="1"/>
    <col min="12805" max="12805" width="10.7109375" customWidth="1"/>
    <col min="12806" max="12806" width="11.28515625" customWidth="1"/>
    <col min="12807" max="12808" width="10.7109375" customWidth="1"/>
    <col min="12809" max="12809" width="11.28515625" customWidth="1"/>
    <col min="12810" max="12810" width="11.42578125" customWidth="1"/>
    <col min="12811" max="12811" width="10.7109375" customWidth="1"/>
    <col min="12812" max="12812" width="10.5703125" customWidth="1"/>
    <col min="12813" max="12813" width="10.7109375" customWidth="1"/>
    <col min="12814" max="12814" width="10.28515625" customWidth="1"/>
    <col min="12815" max="12815" width="12.140625" customWidth="1"/>
    <col min="12816" max="12816" width="10.5703125" customWidth="1"/>
    <col min="12818" max="12818" width="11.7109375" customWidth="1"/>
    <col min="12819" max="12819" width="11.140625" customWidth="1"/>
    <col min="12820" max="12821" width="12.42578125" bestFit="1" customWidth="1"/>
    <col min="13055" max="13055" width="0" hidden="1" customWidth="1"/>
    <col min="13057" max="13057" width="22.42578125" customWidth="1"/>
    <col min="13059" max="13059" width="11" bestFit="1" customWidth="1"/>
    <col min="13060" max="13060" width="10.85546875" customWidth="1"/>
    <col min="13061" max="13061" width="10.7109375" customWidth="1"/>
    <col min="13062" max="13062" width="11.28515625" customWidth="1"/>
    <col min="13063" max="13064" width="10.7109375" customWidth="1"/>
    <col min="13065" max="13065" width="11.28515625" customWidth="1"/>
    <col min="13066" max="13066" width="11.42578125" customWidth="1"/>
    <col min="13067" max="13067" width="10.7109375" customWidth="1"/>
    <col min="13068" max="13068" width="10.5703125" customWidth="1"/>
    <col min="13069" max="13069" width="10.7109375" customWidth="1"/>
    <col min="13070" max="13070" width="10.28515625" customWidth="1"/>
    <col min="13071" max="13071" width="12.140625" customWidth="1"/>
    <col min="13072" max="13072" width="10.5703125" customWidth="1"/>
    <col min="13074" max="13074" width="11.7109375" customWidth="1"/>
    <col min="13075" max="13075" width="11.140625" customWidth="1"/>
    <col min="13076" max="13077" width="12.42578125" bestFit="1" customWidth="1"/>
    <col min="13311" max="13311" width="0" hidden="1" customWidth="1"/>
    <col min="13313" max="13313" width="22.42578125" customWidth="1"/>
    <col min="13315" max="13315" width="11" bestFit="1" customWidth="1"/>
    <col min="13316" max="13316" width="10.85546875" customWidth="1"/>
    <col min="13317" max="13317" width="10.7109375" customWidth="1"/>
    <col min="13318" max="13318" width="11.28515625" customWidth="1"/>
    <col min="13319" max="13320" width="10.7109375" customWidth="1"/>
    <col min="13321" max="13321" width="11.28515625" customWidth="1"/>
    <col min="13322" max="13322" width="11.42578125" customWidth="1"/>
    <col min="13323" max="13323" width="10.7109375" customWidth="1"/>
    <col min="13324" max="13324" width="10.5703125" customWidth="1"/>
    <col min="13325" max="13325" width="10.7109375" customWidth="1"/>
    <col min="13326" max="13326" width="10.28515625" customWidth="1"/>
    <col min="13327" max="13327" width="12.140625" customWidth="1"/>
    <col min="13328" max="13328" width="10.5703125" customWidth="1"/>
    <col min="13330" max="13330" width="11.7109375" customWidth="1"/>
    <col min="13331" max="13331" width="11.140625" customWidth="1"/>
    <col min="13332" max="13333" width="12.42578125" bestFit="1" customWidth="1"/>
    <col min="13567" max="13567" width="0" hidden="1" customWidth="1"/>
    <col min="13569" max="13569" width="22.42578125" customWidth="1"/>
    <col min="13571" max="13571" width="11" bestFit="1" customWidth="1"/>
    <col min="13572" max="13572" width="10.85546875" customWidth="1"/>
    <col min="13573" max="13573" width="10.7109375" customWidth="1"/>
    <col min="13574" max="13574" width="11.28515625" customWidth="1"/>
    <col min="13575" max="13576" width="10.7109375" customWidth="1"/>
    <col min="13577" max="13577" width="11.28515625" customWidth="1"/>
    <col min="13578" max="13578" width="11.42578125" customWidth="1"/>
    <col min="13579" max="13579" width="10.7109375" customWidth="1"/>
    <col min="13580" max="13580" width="10.5703125" customWidth="1"/>
    <col min="13581" max="13581" width="10.7109375" customWidth="1"/>
    <col min="13582" max="13582" width="10.28515625" customWidth="1"/>
    <col min="13583" max="13583" width="12.140625" customWidth="1"/>
    <col min="13584" max="13584" width="10.5703125" customWidth="1"/>
    <col min="13586" max="13586" width="11.7109375" customWidth="1"/>
    <col min="13587" max="13587" width="11.140625" customWidth="1"/>
    <col min="13588" max="13589" width="12.42578125" bestFit="1" customWidth="1"/>
    <col min="13823" max="13823" width="0" hidden="1" customWidth="1"/>
    <col min="13825" max="13825" width="22.42578125" customWidth="1"/>
    <col min="13827" max="13827" width="11" bestFit="1" customWidth="1"/>
    <col min="13828" max="13828" width="10.85546875" customWidth="1"/>
    <col min="13829" max="13829" width="10.7109375" customWidth="1"/>
    <col min="13830" max="13830" width="11.28515625" customWidth="1"/>
    <col min="13831" max="13832" width="10.7109375" customWidth="1"/>
    <col min="13833" max="13833" width="11.28515625" customWidth="1"/>
    <col min="13834" max="13834" width="11.42578125" customWidth="1"/>
    <col min="13835" max="13835" width="10.7109375" customWidth="1"/>
    <col min="13836" max="13836" width="10.5703125" customWidth="1"/>
    <col min="13837" max="13837" width="10.7109375" customWidth="1"/>
    <col min="13838" max="13838" width="10.28515625" customWidth="1"/>
    <col min="13839" max="13839" width="12.140625" customWidth="1"/>
    <col min="13840" max="13840" width="10.5703125" customWidth="1"/>
    <col min="13842" max="13842" width="11.7109375" customWidth="1"/>
    <col min="13843" max="13843" width="11.140625" customWidth="1"/>
    <col min="13844" max="13845" width="12.42578125" bestFit="1" customWidth="1"/>
    <col min="14079" max="14079" width="0" hidden="1" customWidth="1"/>
    <col min="14081" max="14081" width="22.42578125" customWidth="1"/>
    <col min="14083" max="14083" width="11" bestFit="1" customWidth="1"/>
    <col min="14084" max="14084" width="10.85546875" customWidth="1"/>
    <col min="14085" max="14085" width="10.7109375" customWidth="1"/>
    <col min="14086" max="14086" width="11.28515625" customWidth="1"/>
    <col min="14087" max="14088" width="10.7109375" customWidth="1"/>
    <col min="14089" max="14089" width="11.28515625" customWidth="1"/>
    <col min="14090" max="14090" width="11.42578125" customWidth="1"/>
    <col min="14091" max="14091" width="10.7109375" customWidth="1"/>
    <col min="14092" max="14092" width="10.5703125" customWidth="1"/>
    <col min="14093" max="14093" width="10.7109375" customWidth="1"/>
    <col min="14094" max="14094" width="10.28515625" customWidth="1"/>
    <col min="14095" max="14095" width="12.140625" customWidth="1"/>
    <col min="14096" max="14096" width="10.5703125" customWidth="1"/>
    <col min="14098" max="14098" width="11.7109375" customWidth="1"/>
    <col min="14099" max="14099" width="11.140625" customWidth="1"/>
    <col min="14100" max="14101" width="12.42578125" bestFit="1" customWidth="1"/>
    <col min="14335" max="14335" width="0" hidden="1" customWidth="1"/>
    <col min="14337" max="14337" width="22.42578125" customWidth="1"/>
    <col min="14339" max="14339" width="11" bestFit="1" customWidth="1"/>
    <col min="14340" max="14340" width="10.85546875" customWidth="1"/>
    <col min="14341" max="14341" width="10.7109375" customWidth="1"/>
    <col min="14342" max="14342" width="11.28515625" customWidth="1"/>
    <col min="14343" max="14344" width="10.7109375" customWidth="1"/>
    <col min="14345" max="14345" width="11.28515625" customWidth="1"/>
    <col min="14346" max="14346" width="11.42578125" customWidth="1"/>
    <col min="14347" max="14347" width="10.7109375" customWidth="1"/>
    <col min="14348" max="14348" width="10.5703125" customWidth="1"/>
    <col min="14349" max="14349" width="10.7109375" customWidth="1"/>
    <col min="14350" max="14350" width="10.28515625" customWidth="1"/>
    <col min="14351" max="14351" width="12.140625" customWidth="1"/>
    <col min="14352" max="14352" width="10.5703125" customWidth="1"/>
    <col min="14354" max="14354" width="11.7109375" customWidth="1"/>
    <col min="14355" max="14355" width="11.140625" customWidth="1"/>
    <col min="14356" max="14357" width="12.42578125" bestFit="1" customWidth="1"/>
    <col min="14591" max="14591" width="0" hidden="1" customWidth="1"/>
    <col min="14593" max="14593" width="22.42578125" customWidth="1"/>
    <col min="14595" max="14595" width="11" bestFit="1" customWidth="1"/>
    <col min="14596" max="14596" width="10.85546875" customWidth="1"/>
    <col min="14597" max="14597" width="10.7109375" customWidth="1"/>
    <col min="14598" max="14598" width="11.28515625" customWidth="1"/>
    <col min="14599" max="14600" width="10.7109375" customWidth="1"/>
    <col min="14601" max="14601" width="11.28515625" customWidth="1"/>
    <col min="14602" max="14602" width="11.42578125" customWidth="1"/>
    <col min="14603" max="14603" width="10.7109375" customWidth="1"/>
    <col min="14604" max="14604" width="10.5703125" customWidth="1"/>
    <col min="14605" max="14605" width="10.7109375" customWidth="1"/>
    <col min="14606" max="14606" width="10.28515625" customWidth="1"/>
    <col min="14607" max="14607" width="12.140625" customWidth="1"/>
    <col min="14608" max="14608" width="10.5703125" customWidth="1"/>
    <col min="14610" max="14610" width="11.7109375" customWidth="1"/>
    <col min="14611" max="14611" width="11.140625" customWidth="1"/>
    <col min="14612" max="14613" width="12.42578125" bestFit="1" customWidth="1"/>
    <col min="14847" max="14847" width="0" hidden="1" customWidth="1"/>
    <col min="14849" max="14849" width="22.42578125" customWidth="1"/>
    <col min="14851" max="14851" width="11" bestFit="1" customWidth="1"/>
    <col min="14852" max="14852" width="10.85546875" customWidth="1"/>
    <col min="14853" max="14853" width="10.7109375" customWidth="1"/>
    <col min="14854" max="14854" width="11.28515625" customWidth="1"/>
    <col min="14855" max="14856" width="10.7109375" customWidth="1"/>
    <col min="14857" max="14857" width="11.28515625" customWidth="1"/>
    <col min="14858" max="14858" width="11.42578125" customWidth="1"/>
    <col min="14859" max="14859" width="10.7109375" customWidth="1"/>
    <col min="14860" max="14860" width="10.5703125" customWidth="1"/>
    <col min="14861" max="14861" width="10.7109375" customWidth="1"/>
    <col min="14862" max="14862" width="10.28515625" customWidth="1"/>
    <col min="14863" max="14863" width="12.140625" customWidth="1"/>
    <col min="14864" max="14864" width="10.5703125" customWidth="1"/>
    <col min="14866" max="14866" width="11.7109375" customWidth="1"/>
    <col min="14867" max="14867" width="11.140625" customWidth="1"/>
    <col min="14868" max="14869" width="12.42578125" bestFit="1" customWidth="1"/>
    <col min="15103" max="15103" width="0" hidden="1" customWidth="1"/>
    <col min="15105" max="15105" width="22.42578125" customWidth="1"/>
    <col min="15107" max="15107" width="11" bestFit="1" customWidth="1"/>
    <col min="15108" max="15108" width="10.85546875" customWidth="1"/>
    <col min="15109" max="15109" width="10.7109375" customWidth="1"/>
    <col min="15110" max="15110" width="11.28515625" customWidth="1"/>
    <col min="15111" max="15112" width="10.7109375" customWidth="1"/>
    <col min="15113" max="15113" width="11.28515625" customWidth="1"/>
    <col min="15114" max="15114" width="11.42578125" customWidth="1"/>
    <col min="15115" max="15115" width="10.7109375" customWidth="1"/>
    <col min="15116" max="15116" width="10.5703125" customWidth="1"/>
    <col min="15117" max="15117" width="10.7109375" customWidth="1"/>
    <col min="15118" max="15118" width="10.28515625" customWidth="1"/>
    <col min="15119" max="15119" width="12.140625" customWidth="1"/>
    <col min="15120" max="15120" width="10.5703125" customWidth="1"/>
    <col min="15122" max="15122" width="11.7109375" customWidth="1"/>
    <col min="15123" max="15123" width="11.140625" customWidth="1"/>
    <col min="15124" max="15125" width="12.42578125" bestFit="1" customWidth="1"/>
    <col min="15359" max="15359" width="0" hidden="1" customWidth="1"/>
    <col min="15361" max="15361" width="22.42578125" customWidth="1"/>
    <col min="15363" max="15363" width="11" bestFit="1" customWidth="1"/>
    <col min="15364" max="15364" width="10.85546875" customWidth="1"/>
    <col min="15365" max="15365" width="10.7109375" customWidth="1"/>
    <col min="15366" max="15366" width="11.28515625" customWidth="1"/>
    <col min="15367" max="15368" width="10.7109375" customWidth="1"/>
    <col min="15369" max="15369" width="11.28515625" customWidth="1"/>
    <col min="15370" max="15370" width="11.42578125" customWidth="1"/>
    <col min="15371" max="15371" width="10.7109375" customWidth="1"/>
    <col min="15372" max="15372" width="10.5703125" customWidth="1"/>
    <col min="15373" max="15373" width="10.7109375" customWidth="1"/>
    <col min="15374" max="15374" width="10.28515625" customWidth="1"/>
    <col min="15375" max="15375" width="12.140625" customWidth="1"/>
    <col min="15376" max="15376" width="10.5703125" customWidth="1"/>
    <col min="15378" max="15378" width="11.7109375" customWidth="1"/>
    <col min="15379" max="15379" width="11.140625" customWidth="1"/>
    <col min="15380" max="15381" width="12.42578125" bestFit="1" customWidth="1"/>
    <col min="15615" max="15615" width="0" hidden="1" customWidth="1"/>
    <col min="15617" max="15617" width="22.42578125" customWidth="1"/>
    <col min="15619" max="15619" width="11" bestFit="1" customWidth="1"/>
    <col min="15620" max="15620" width="10.85546875" customWidth="1"/>
    <col min="15621" max="15621" width="10.7109375" customWidth="1"/>
    <col min="15622" max="15622" width="11.28515625" customWidth="1"/>
    <col min="15623" max="15624" width="10.7109375" customWidth="1"/>
    <col min="15625" max="15625" width="11.28515625" customWidth="1"/>
    <col min="15626" max="15626" width="11.42578125" customWidth="1"/>
    <col min="15627" max="15627" width="10.7109375" customWidth="1"/>
    <col min="15628" max="15628" width="10.5703125" customWidth="1"/>
    <col min="15629" max="15629" width="10.7109375" customWidth="1"/>
    <col min="15630" max="15630" width="10.28515625" customWidth="1"/>
    <col min="15631" max="15631" width="12.140625" customWidth="1"/>
    <col min="15632" max="15632" width="10.5703125" customWidth="1"/>
    <col min="15634" max="15634" width="11.7109375" customWidth="1"/>
    <col min="15635" max="15635" width="11.140625" customWidth="1"/>
    <col min="15636" max="15637" width="12.42578125" bestFit="1" customWidth="1"/>
    <col min="15871" max="15871" width="0" hidden="1" customWidth="1"/>
    <col min="15873" max="15873" width="22.42578125" customWidth="1"/>
    <col min="15875" max="15875" width="11" bestFit="1" customWidth="1"/>
    <col min="15876" max="15876" width="10.85546875" customWidth="1"/>
    <col min="15877" max="15877" width="10.7109375" customWidth="1"/>
    <col min="15878" max="15878" width="11.28515625" customWidth="1"/>
    <col min="15879" max="15880" width="10.7109375" customWidth="1"/>
    <col min="15881" max="15881" width="11.28515625" customWidth="1"/>
    <col min="15882" max="15882" width="11.42578125" customWidth="1"/>
    <col min="15883" max="15883" width="10.7109375" customWidth="1"/>
    <col min="15884" max="15884" width="10.5703125" customWidth="1"/>
    <col min="15885" max="15885" width="10.7109375" customWidth="1"/>
    <col min="15886" max="15886" width="10.28515625" customWidth="1"/>
    <col min="15887" max="15887" width="12.140625" customWidth="1"/>
    <col min="15888" max="15888" width="10.5703125" customWidth="1"/>
    <col min="15890" max="15890" width="11.7109375" customWidth="1"/>
    <col min="15891" max="15891" width="11.140625" customWidth="1"/>
    <col min="15892" max="15893" width="12.42578125" bestFit="1" customWidth="1"/>
    <col min="16127" max="16127" width="0" hidden="1" customWidth="1"/>
    <col min="16129" max="16129" width="22.42578125" customWidth="1"/>
    <col min="16131" max="16131" width="11" bestFit="1" customWidth="1"/>
    <col min="16132" max="16132" width="10.85546875" customWidth="1"/>
    <col min="16133" max="16133" width="10.7109375" customWidth="1"/>
    <col min="16134" max="16134" width="11.28515625" customWidth="1"/>
    <col min="16135" max="16136" width="10.7109375" customWidth="1"/>
    <col min="16137" max="16137" width="11.28515625" customWidth="1"/>
    <col min="16138" max="16138" width="11.42578125" customWidth="1"/>
    <col min="16139" max="16139" width="10.7109375" customWidth="1"/>
    <col min="16140" max="16140" width="10.5703125" customWidth="1"/>
    <col min="16141" max="16141" width="10.7109375" customWidth="1"/>
    <col min="16142" max="16142" width="10.28515625" customWidth="1"/>
    <col min="16143" max="16143" width="12.140625" customWidth="1"/>
    <col min="16144" max="16144" width="10.5703125" customWidth="1"/>
    <col min="16146" max="16146" width="11.7109375" customWidth="1"/>
    <col min="16147" max="16147" width="11.140625" customWidth="1"/>
    <col min="16148" max="16149" width="12.42578125" bestFit="1" customWidth="1"/>
  </cols>
  <sheetData>
    <row r="1" spans="1:23" ht="15.75">
      <c r="A1" s="54" t="s">
        <v>80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</row>
    <row r="2" spans="1:23" ht="15.75"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</row>
    <row r="3" spans="1:23" ht="74.25" customHeight="1">
      <c r="B3" s="58"/>
      <c r="C3" s="52" t="s">
        <v>1</v>
      </c>
      <c r="D3" s="53" t="s">
        <v>2</v>
      </c>
      <c r="E3" s="53" t="s">
        <v>81</v>
      </c>
      <c r="F3" s="57" t="s">
        <v>3</v>
      </c>
      <c r="G3" s="56" t="s">
        <v>4</v>
      </c>
      <c r="H3" s="56" t="s">
        <v>5</v>
      </c>
      <c r="I3" s="56" t="s">
        <v>6</v>
      </c>
      <c r="J3" s="56" t="s">
        <v>7</v>
      </c>
      <c r="K3" s="56" t="s">
        <v>8</v>
      </c>
      <c r="L3" s="56" t="s">
        <v>9</v>
      </c>
      <c r="M3" s="56" t="s">
        <v>10</v>
      </c>
      <c r="N3" s="56" t="s">
        <v>11</v>
      </c>
      <c r="O3" s="56" t="s">
        <v>12</v>
      </c>
      <c r="P3" s="56" t="s">
        <v>13</v>
      </c>
      <c r="Q3" s="56" t="s">
        <v>14</v>
      </c>
      <c r="R3" s="56" t="s">
        <v>15</v>
      </c>
      <c r="S3" s="56" t="s">
        <v>16</v>
      </c>
      <c r="T3" s="56" t="s">
        <v>17</v>
      </c>
      <c r="U3" s="56" t="s">
        <v>18</v>
      </c>
      <c r="V3" s="56" t="s">
        <v>19</v>
      </c>
      <c r="W3" s="57" t="s">
        <v>20</v>
      </c>
    </row>
    <row r="4" spans="1:23">
      <c r="B4" s="58"/>
      <c r="C4" s="52"/>
      <c r="D4" s="53"/>
      <c r="E4" s="53"/>
      <c r="F4" s="57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7"/>
    </row>
    <row r="5" spans="1:23">
      <c r="B5" s="2">
        <v>1</v>
      </c>
      <c r="C5" s="51">
        <v>2</v>
      </c>
      <c r="D5" s="2">
        <v>3</v>
      </c>
      <c r="E5" s="2">
        <v>4</v>
      </c>
      <c r="F5" s="41">
        <v>4</v>
      </c>
      <c r="G5" s="2">
        <v>5</v>
      </c>
      <c r="H5" s="51">
        <v>6</v>
      </c>
      <c r="I5" s="2">
        <v>7</v>
      </c>
      <c r="J5" s="51">
        <v>8</v>
      </c>
      <c r="K5" s="2">
        <v>9</v>
      </c>
      <c r="L5" s="51">
        <v>10</v>
      </c>
      <c r="M5" s="2">
        <v>11</v>
      </c>
      <c r="N5" s="51">
        <v>12</v>
      </c>
      <c r="O5" s="2">
        <v>13</v>
      </c>
      <c r="P5" s="51">
        <v>14</v>
      </c>
      <c r="Q5" s="2">
        <v>15</v>
      </c>
      <c r="R5" s="51">
        <v>16</v>
      </c>
      <c r="S5" s="2">
        <v>17</v>
      </c>
      <c r="T5" s="51">
        <v>18</v>
      </c>
      <c r="U5" s="2">
        <v>19</v>
      </c>
      <c r="V5" s="51">
        <v>20</v>
      </c>
      <c r="W5" s="2">
        <v>21</v>
      </c>
    </row>
    <row r="6" spans="1:23">
      <c r="A6" s="3" t="s">
        <v>21</v>
      </c>
      <c r="B6" s="4">
        <v>1</v>
      </c>
      <c r="C6" s="5" t="s">
        <v>22</v>
      </c>
      <c r="D6" s="6" t="s">
        <v>23</v>
      </c>
      <c r="E6" s="9">
        <v>253.51</v>
      </c>
      <c r="F6" s="7">
        <v>4.1900000000000004</v>
      </c>
      <c r="G6" s="8">
        <v>0.51</v>
      </c>
      <c r="H6" s="9"/>
      <c r="I6" s="9">
        <v>2.75</v>
      </c>
      <c r="J6" s="9">
        <f>'[1]план. тариф на 2021г'!AA7</f>
        <v>2.2900000000000027</v>
      </c>
      <c r="K6" s="10"/>
      <c r="L6" s="7">
        <v>0.66</v>
      </c>
      <c r="M6" s="11"/>
      <c r="N6" s="7">
        <v>0.28000000000000003</v>
      </c>
      <c r="O6" s="7">
        <v>0.59</v>
      </c>
      <c r="P6" s="12">
        <v>1.4400000000000002</v>
      </c>
      <c r="Q6" s="11"/>
      <c r="R6" s="7">
        <v>0.34</v>
      </c>
      <c r="S6" s="7">
        <v>0.11</v>
      </c>
      <c r="T6" s="7"/>
      <c r="U6" s="7">
        <v>1.3</v>
      </c>
      <c r="V6" s="7">
        <v>1.55</v>
      </c>
      <c r="W6" s="13">
        <f>F6+G6+H6+I6+J6+K6+L6+M6+N6+O6+P6+Q6+R6+S6+T6+U6+V6</f>
        <v>16.010000000000002</v>
      </c>
    </row>
    <row r="7" spans="1:23">
      <c r="A7" s="3" t="s">
        <v>21</v>
      </c>
      <c r="B7" s="4">
        <v>2</v>
      </c>
      <c r="C7" s="5" t="s">
        <v>22</v>
      </c>
      <c r="D7" s="6" t="s">
        <v>24</v>
      </c>
      <c r="E7" s="9">
        <v>287.64999999999998</v>
      </c>
      <c r="F7" s="7">
        <v>4.1900000000000004</v>
      </c>
      <c r="G7" s="8">
        <v>0.51</v>
      </c>
      <c r="H7" s="9"/>
      <c r="I7" s="9">
        <v>2.75</v>
      </c>
      <c r="J7" s="9">
        <f>'[1]план. тариф на 2021г'!AA8</f>
        <v>2.2900000000000045</v>
      </c>
      <c r="K7" s="10"/>
      <c r="L7" s="7">
        <v>0.66</v>
      </c>
      <c r="M7" s="11"/>
      <c r="N7" s="7">
        <v>0.28000000000000003</v>
      </c>
      <c r="O7" s="7">
        <v>0.62</v>
      </c>
      <c r="P7" s="12">
        <v>1.4400000000000002</v>
      </c>
      <c r="Q7" s="11"/>
      <c r="R7" s="7">
        <v>0.34</v>
      </c>
      <c r="S7" s="7">
        <v>0.11</v>
      </c>
      <c r="T7" s="7"/>
      <c r="U7" s="7">
        <v>1.3</v>
      </c>
      <c r="V7" s="7">
        <v>1.52</v>
      </c>
      <c r="W7" s="13">
        <f t="shared" ref="W7:W62" si="0">F7+G7+H7+I7+J7+K7+L7+M7+N7+O7+P7+Q7+R7+S7+T7+U7+V7</f>
        <v>16.010000000000005</v>
      </c>
    </row>
    <row r="8" spans="1:23">
      <c r="A8" s="3" t="s">
        <v>21</v>
      </c>
      <c r="B8" s="4">
        <v>3</v>
      </c>
      <c r="C8" s="5" t="s">
        <v>22</v>
      </c>
      <c r="D8" s="6" t="s">
        <v>25</v>
      </c>
      <c r="E8" s="9">
        <v>289.3</v>
      </c>
      <c r="F8" s="7">
        <v>4.1900000000000004</v>
      </c>
      <c r="G8" s="8">
        <v>0.51</v>
      </c>
      <c r="H8" s="9"/>
      <c r="I8" s="9">
        <v>2.75</v>
      </c>
      <c r="J8" s="9">
        <f>'[1]план. тариф на 2021г'!AA9</f>
        <v>2.2900000000000027</v>
      </c>
      <c r="K8" s="10"/>
      <c r="L8" s="7">
        <v>0.66</v>
      </c>
      <c r="M8" s="11"/>
      <c r="N8" s="7">
        <v>0.28000000000000003</v>
      </c>
      <c r="O8" s="7">
        <v>0.6</v>
      </c>
      <c r="P8" s="12">
        <v>1.4400000000000002</v>
      </c>
      <c r="Q8" s="11"/>
      <c r="R8" s="7">
        <v>0.34</v>
      </c>
      <c r="S8" s="7">
        <v>0.11</v>
      </c>
      <c r="T8" s="7"/>
      <c r="U8" s="7">
        <v>1.3</v>
      </c>
      <c r="V8" s="7">
        <v>1.54</v>
      </c>
      <c r="W8" s="13">
        <f t="shared" si="0"/>
        <v>16.010000000000002</v>
      </c>
    </row>
    <row r="9" spans="1:23">
      <c r="A9" s="3" t="s">
        <v>21</v>
      </c>
      <c r="B9" s="4">
        <v>4</v>
      </c>
      <c r="C9" s="14" t="s">
        <v>26</v>
      </c>
      <c r="D9" s="15" t="s">
        <v>27</v>
      </c>
      <c r="E9" s="46">
        <v>5024.3999999999996</v>
      </c>
      <c r="F9" s="7">
        <v>4.1900000000000004</v>
      </c>
      <c r="G9" s="8">
        <v>0.8600000000000001</v>
      </c>
      <c r="H9" s="8">
        <v>0.15</v>
      </c>
      <c r="I9" s="9">
        <v>2.75</v>
      </c>
      <c r="J9" s="9">
        <f>'[1]план. тариф на 2021г'!AA10</f>
        <v>2.2899999999999974</v>
      </c>
      <c r="K9" s="9"/>
      <c r="L9" s="7">
        <v>0.9900000000000001</v>
      </c>
      <c r="M9" s="7"/>
      <c r="N9" s="7">
        <v>0.17</v>
      </c>
      <c r="O9" s="7"/>
      <c r="P9" s="12">
        <v>1.7000000000000002</v>
      </c>
      <c r="Q9" s="7">
        <v>0.47</v>
      </c>
      <c r="R9" s="7">
        <v>0.34</v>
      </c>
      <c r="S9" s="7">
        <v>0.11</v>
      </c>
      <c r="T9" s="7"/>
      <c r="U9" s="7">
        <v>1.3</v>
      </c>
      <c r="V9" s="7">
        <v>2.76</v>
      </c>
      <c r="W9" s="13">
        <f t="shared" si="0"/>
        <v>18.079999999999998</v>
      </c>
    </row>
    <row r="10" spans="1:23">
      <c r="A10" s="3" t="s">
        <v>21</v>
      </c>
      <c r="B10" s="4">
        <v>5</v>
      </c>
      <c r="C10" s="14" t="s">
        <v>26</v>
      </c>
      <c r="D10" s="15" t="s">
        <v>28</v>
      </c>
      <c r="E10" s="46">
        <v>3500.04</v>
      </c>
      <c r="F10" s="7">
        <v>4.1900000000000004</v>
      </c>
      <c r="G10" s="8">
        <v>0.7</v>
      </c>
      <c r="H10" s="8">
        <v>0.15</v>
      </c>
      <c r="I10" s="9">
        <v>2.75</v>
      </c>
      <c r="J10" s="9">
        <f>'[1]план. тариф на 2021г'!AA11</f>
        <v>2.2899999999999974</v>
      </c>
      <c r="K10" s="9"/>
      <c r="L10" s="7">
        <v>0.95000000000000007</v>
      </c>
      <c r="M10" s="7"/>
      <c r="N10" s="7">
        <v>0.28000000000000003</v>
      </c>
      <c r="O10" s="7">
        <v>0.41</v>
      </c>
      <c r="P10" s="12">
        <v>1.55</v>
      </c>
      <c r="Q10" s="7">
        <v>0.47</v>
      </c>
      <c r="R10" s="7">
        <v>0.34</v>
      </c>
      <c r="S10" s="7">
        <v>0.11</v>
      </c>
      <c r="T10" s="7"/>
      <c r="U10" s="7">
        <v>1.3</v>
      </c>
      <c r="V10" s="7">
        <v>2.59</v>
      </c>
      <c r="W10" s="13">
        <f t="shared" si="0"/>
        <v>18.079999999999998</v>
      </c>
    </row>
    <row r="11" spans="1:23">
      <c r="A11" s="3" t="s">
        <v>21</v>
      </c>
      <c r="B11" s="4">
        <v>6</v>
      </c>
      <c r="C11" s="16" t="s">
        <v>26</v>
      </c>
      <c r="D11" s="17">
        <v>6</v>
      </c>
      <c r="E11" s="47">
        <v>3097.9</v>
      </c>
      <c r="F11" s="12">
        <v>4.1900000000000004</v>
      </c>
      <c r="G11" s="8">
        <v>0.7</v>
      </c>
      <c r="H11" s="8">
        <v>0.15</v>
      </c>
      <c r="I11" s="9">
        <v>2.75</v>
      </c>
      <c r="J11" s="9">
        <f>'[1]план. тариф на 2021г'!AA12</f>
        <v>2.2899999999999956</v>
      </c>
      <c r="K11" s="8"/>
      <c r="L11" s="7">
        <v>0.96000000000000008</v>
      </c>
      <c r="M11" s="18"/>
      <c r="N11" s="12">
        <v>0.28000000000000003</v>
      </c>
      <c r="O11" s="12">
        <v>0.41</v>
      </c>
      <c r="P11" s="12">
        <v>1.55</v>
      </c>
      <c r="Q11" s="12">
        <v>0.47</v>
      </c>
      <c r="R11" s="7">
        <v>0.34</v>
      </c>
      <c r="S11" s="7">
        <v>0.11</v>
      </c>
      <c r="T11" s="12"/>
      <c r="U11" s="12">
        <v>1.3</v>
      </c>
      <c r="V11" s="7">
        <v>2.58</v>
      </c>
      <c r="W11" s="13">
        <f t="shared" si="0"/>
        <v>18.079999999999998</v>
      </c>
    </row>
    <row r="12" spans="1:23">
      <c r="A12" s="3" t="s">
        <v>21</v>
      </c>
      <c r="B12" s="4">
        <v>7</v>
      </c>
      <c r="C12" s="5" t="s">
        <v>26</v>
      </c>
      <c r="D12" s="6" t="s">
        <v>29</v>
      </c>
      <c r="E12" s="9">
        <v>2141</v>
      </c>
      <c r="F12" s="7">
        <v>4.1900000000000004</v>
      </c>
      <c r="G12" s="8">
        <v>0.7</v>
      </c>
      <c r="H12" s="8">
        <v>0.15</v>
      </c>
      <c r="I12" s="9">
        <v>2.75</v>
      </c>
      <c r="J12" s="9">
        <f>'[1]план. тариф на 2021г'!AA13</f>
        <v>2.2899999999999991</v>
      </c>
      <c r="K12" s="9"/>
      <c r="L12" s="7">
        <v>1.02</v>
      </c>
      <c r="M12" s="7"/>
      <c r="N12" s="7">
        <v>0.28000000000000003</v>
      </c>
      <c r="O12" s="7">
        <v>0.45</v>
      </c>
      <c r="P12" s="12">
        <v>1.86</v>
      </c>
      <c r="Q12" s="7">
        <v>0.47</v>
      </c>
      <c r="R12" s="7">
        <v>0.34</v>
      </c>
      <c r="S12" s="7">
        <v>0.11</v>
      </c>
      <c r="T12" s="7"/>
      <c r="U12" s="7">
        <v>1.3</v>
      </c>
      <c r="V12" s="7">
        <v>2.17</v>
      </c>
      <c r="W12" s="13">
        <f t="shared" si="0"/>
        <v>18.079999999999998</v>
      </c>
    </row>
    <row r="13" spans="1:23">
      <c r="A13" s="3" t="s">
        <v>21</v>
      </c>
      <c r="B13" s="4">
        <v>8</v>
      </c>
      <c r="C13" s="5" t="s">
        <v>26</v>
      </c>
      <c r="D13" s="6" t="s">
        <v>30</v>
      </c>
      <c r="E13" s="9">
        <v>4447.8500000000004</v>
      </c>
      <c r="F13" s="7">
        <v>4.1900000000000004</v>
      </c>
      <c r="G13" s="8">
        <v>0.7</v>
      </c>
      <c r="H13" s="8">
        <v>0.15</v>
      </c>
      <c r="I13" s="9">
        <v>2.75</v>
      </c>
      <c r="J13" s="9">
        <f>'[1]план. тариф на 2021г'!AA14</f>
        <v>2.2899999999999956</v>
      </c>
      <c r="K13" s="9"/>
      <c r="L13" s="7">
        <v>1.01</v>
      </c>
      <c r="M13" s="7"/>
      <c r="N13" s="7">
        <v>0.28000000000000003</v>
      </c>
      <c r="O13" s="7">
        <v>0.49</v>
      </c>
      <c r="P13" s="12">
        <v>1.7000000000000002</v>
      </c>
      <c r="Q13" s="7">
        <v>0.47</v>
      </c>
      <c r="R13" s="7">
        <v>0.34</v>
      </c>
      <c r="S13" s="7">
        <v>0.11</v>
      </c>
      <c r="T13" s="7"/>
      <c r="U13" s="7">
        <v>1.3</v>
      </c>
      <c r="V13" s="7">
        <v>2.2999999999999998</v>
      </c>
      <c r="W13" s="13">
        <f t="shared" si="0"/>
        <v>18.079999999999995</v>
      </c>
    </row>
    <row r="14" spans="1:23">
      <c r="A14" s="3" t="s">
        <v>21</v>
      </c>
      <c r="B14" s="4">
        <v>9</v>
      </c>
      <c r="C14" s="5" t="s">
        <v>26</v>
      </c>
      <c r="D14" s="6" t="s">
        <v>31</v>
      </c>
      <c r="E14" s="9">
        <v>3119.68</v>
      </c>
      <c r="F14" s="7">
        <v>4.1900000000000004</v>
      </c>
      <c r="G14" s="8">
        <v>0.7</v>
      </c>
      <c r="H14" s="8">
        <v>0.15</v>
      </c>
      <c r="I14" s="9">
        <v>2.75</v>
      </c>
      <c r="J14" s="9">
        <f>'[1]план. тариф на 2021г'!AA15</f>
        <v>2.2899999999999956</v>
      </c>
      <c r="K14" s="9"/>
      <c r="L14" s="7">
        <v>0.96000000000000008</v>
      </c>
      <c r="M14" s="7"/>
      <c r="N14" s="7">
        <v>0.28000000000000003</v>
      </c>
      <c r="O14" s="7">
        <v>0.41</v>
      </c>
      <c r="P14" s="12">
        <v>1.55</v>
      </c>
      <c r="Q14" s="7">
        <v>0.47</v>
      </c>
      <c r="R14" s="7">
        <v>0.34</v>
      </c>
      <c r="S14" s="7">
        <v>0.11</v>
      </c>
      <c r="T14" s="7"/>
      <c r="U14" s="7">
        <v>1.3</v>
      </c>
      <c r="V14" s="7">
        <v>2.58</v>
      </c>
      <c r="W14" s="13">
        <f t="shared" si="0"/>
        <v>18.079999999999998</v>
      </c>
    </row>
    <row r="15" spans="1:23">
      <c r="A15" s="3" t="s">
        <v>21</v>
      </c>
      <c r="B15" s="4">
        <v>10</v>
      </c>
      <c r="C15" s="16" t="s">
        <v>32</v>
      </c>
      <c r="D15" s="19">
        <v>13</v>
      </c>
      <c r="E15" s="8">
        <v>2934.2</v>
      </c>
      <c r="F15" s="12">
        <v>4.1900000000000004</v>
      </c>
      <c r="G15" s="8">
        <v>1.2</v>
      </c>
      <c r="H15" s="8">
        <v>0.15</v>
      </c>
      <c r="I15" s="9">
        <v>2.75</v>
      </c>
      <c r="J15" s="9">
        <f>'[1]план. тариф на 2021г'!AA16</f>
        <v>2.2899999999999991</v>
      </c>
      <c r="K15" s="8"/>
      <c r="L15" s="7">
        <v>0.94000000000000006</v>
      </c>
      <c r="M15" s="18"/>
      <c r="N15" s="12">
        <v>0.28000000000000003</v>
      </c>
      <c r="O15" s="12">
        <v>0.93</v>
      </c>
      <c r="P15" s="12">
        <v>1.55</v>
      </c>
      <c r="Q15" s="12"/>
      <c r="R15" s="7">
        <v>0.34</v>
      </c>
      <c r="S15" s="7">
        <v>0.11</v>
      </c>
      <c r="T15" s="12"/>
      <c r="U15" s="12">
        <v>1.3</v>
      </c>
      <c r="V15" s="7">
        <v>2.0499999999999998</v>
      </c>
      <c r="W15" s="13">
        <f t="shared" si="0"/>
        <v>18.079999999999998</v>
      </c>
    </row>
    <row r="16" spans="1:23">
      <c r="A16" s="3" t="s">
        <v>21</v>
      </c>
      <c r="B16" s="4">
        <v>11</v>
      </c>
      <c r="C16" s="16" t="s">
        <v>32</v>
      </c>
      <c r="D16" s="19">
        <v>38</v>
      </c>
      <c r="E16" s="8">
        <v>3059.8</v>
      </c>
      <c r="F16" s="12">
        <v>4.1900000000000004</v>
      </c>
      <c r="G16" s="8">
        <v>0.7</v>
      </c>
      <c r="H16" s="8">
        <v>0.15</v>
      </c>
      <c r="I16" s="9">
        <v>2.75</v>
      </c>
      <c r="J16" s="9">
        <f>'[1]план. тариф на 2021г'!AA17</f>
        <v>2.2899999999999991</v>
      </c>
      <c r="K16" s="8"/>
      <c r="L16" s="7">
        <v>0.94000000000000006</v>
      </c>
      <c r="M16" s="18"/>
      <c r="N16" s="12">
        <v>0.28000000000000003</v>
      </c>
      <c r="O16" s="12">
        <v>0.78</v>
      </c>
      <c r="P16" s="12">
        <v>1.55</v>
      </c>
      <c r="Q16" s="12"/>
      <c r="R16" s="7">
        <v>0.34</v>
      </c>
      <c r="S16" s="7">
        <v>0.11</v>
      </c>
      <c r="T16" s="12"/>
      <c r="U16" s="12">
        <v>1.3</v>
      </c>
      <c r="V16" s="7">
        <v>2.6999999999999997</v>
      </c>
      <c r="W16" s="13">
        <f t="shared" si="0"/>
        <v>18.079999999999998</v>
      </c>
    </row>
    <row r="17" spans="1:23">
      <c r="A17" s="3" t="s">
        <v>21</v>
      </c>
      <c r="B17" s="4">
        <v>12</v>
      </c>
      <c r="C17" s="5" t="s">
        <v>32</v>
      </c>
      <c r="D17" s="6" t="s">
        <v>33</v>
      </c>
      <c r="E17" s="9">
        <v>3419</v>
      </c>
      <c r="F17" s="7">
        <v>4.1900000000000004</v>
      </c>
      <c r="G17" s="8">
        <v>0.7</v>
      </c>
      <c r="H17" s="8">
        <v>0.15</v>
      </c>
      <c r="I17" s="9">
        <v>2.75</v>
      </c>
      <c r="J17" s="9">
        <f>'[1]план. тариф на 2021г'!AA18</f>
        <v>2.2899999999999974</v>
      </c>
      <c r="K17" s="9"/>
      <c r="L17" s="7">
        <v>0.94000000000000006</v>
      </c>
      <c r="M17" s="7"/>
      <c r="N17" s="7">
        <v>0.28000000000000003</v>
      </c>
      <c r="O17" s="7">
        <v>0.51</v>
      </c>
      <c r="P17" s="12">
        <v>1.55</v>
      </c>
      <c r="Q17" s="12">
        <v>0.47</v>
      </c>
      <c r="R17" s="7">
        <v>0.34</v>
      </c>
      <c r="S17" s="7">
        <v>0.11</v>
      </c>
      <c r="T17" s="7"/>
      <c r="U17" s="7">
        <v>1.3</v>
      </c>
      <c r="V17" s="7">
        <v>2.5</v>
      </c>
      <c r="W17" s="13">
        <f t="shared" si="0"/>
        <v>18.079999999999998</v>
      </c>
    </row>
    <row r="18" spans="1:23">
      <c r="A18" s="3" t="s">
        <v>21</v>
      </c>
      <c r="B18" s="4">
        <v>13</v>
      </c>
      <c r="C18" s="5" t="s">
        <v>32</v>
      </c>
      <c r="D18" s="6" t="s">
        <v>34</v>
      </c>
      <c r="E18" s="9">
        <v>5743.9</v>
      </c>
      <c r="F18" s="7">
        <v>4.1900000000000004</v>
      </c>
      <c r="G18" s="8">
        <v>0.7</v>
      </c>
      <c r="H18" s="8">
        <v>0.15</v>
      </c>
      <c r="I18" s="9">
        <v>2.75</v>
      </c>
      <c r="J18" s="9">
        <f>'[1]план. тариф на 2021г'!AA19</f>
        <v>2.2899999999999974</v>
      </c>
      <c r="K18" s="9"/>
      <c r="L18" s="7">
        <v>0.89</v>
      </c>
      <c r="M18" s="7"/>
      <c r="N18" s="7">
        <v>0.28000000000000003</v>
      </c>
      <c r="O18" s="7">
        <v>0.82</v>
      </c>
      <c r="P18" s="12">
        <v>1.56</v>
      </c>
      <c r="Q18" s="12"/>
      <c r="R18" s="7">
        <v>0.34</v>
      </c>
      <c r="S18" s="7">
        <v>0.11</v>
      </c>
      <c r="T18" s="7"/>
      <c r="U18" s="7">
        <v>1.3</v>
      </c>
      <c r="V18" s="7">
        <v>2.6999999999999997</v>
      </c>
      <c r="W18" s="13">
        <f t="shared" si="0"/>
        <v>18.079999999999998</v>
      </c>
    </row>
    <row r="19" spans="1:23">
      <c r="A19" s="3" t="s">
        <v>21</v>
      </c>
      <c r="B19" s="4">
        <v>14</v>
      </c>
      <c r="C19" s="5" t="s">
        <v>32</v>
      </c>
      <c r="D19" s="6" t="s">
        <v>35</v>
      </c>
      <c r="E19" s="9">
        <v>3062</v>
      </c>
      <c r="F19" s="7">
        <v>4.1900000000000004</v>
      </c>
      <c r="G19" s="8">
        <v>0.7</v>
      </c>
      <c r="H19" s="8">
        <v>0.15</v>
      </c>
      <c r="I19" s="9">
        <v>2.75</v>
      </c>
      <c r="J19" s="9">
        <f>'[1]план. тариф на 2021г'!AA20</f>
        <v>2.2899999999999991</v>
      </c>
      <c r="K19" s="9"/>
      <c r="L19" s="7">
        <v>0.96000000000000008</v>
      </c>
      <c r="M19" s="7"/>
      <c r="N19" s="7">
        <v>0.28000000000000003</v>
      </c>
      <c r="O19" s="7">
        <v>0.78</v>
      </c>
      <c r="P19" s="12">
        <v>1.77</v>
      </c>
      <c r="Q19" s="12"/>
      <c r="R19" s="7">
        <v>0.34</v>
      </c>
      <c r="S19" s="7">
        <v>0.11</v>
      </c>
      <c r="T19" s="7"/>
      <c r="U19" s="7">
        <v>1.3</v>
      </c>
      <c r="V19" s="7">
        <v>2.46</v>
      </c>
      <c r="W19" s="13">
        <f t="shared" si="0"/>
        <v>18.079999999999998</v>
      </c>
    </row>
    <row r="20" spans="1:23">
      <c r="A20" s="3" t="s">
        <v>21</v>
      </c>
      <c r="B20" s="4">
        <v>15</v>
      </c>
      <c r="C20" s="5" t="s">
        <v>32</v>
      </c>
      <c r="D20" s="6" t="s">
        <v>36</v>
      </c>
      <c r="E20" s="9">
        <v>3061.2</v>
      </c>
      <c r="F20" s="7">
        <v>4.1900000000000004</v>
      </c>
      <c r="G20" s="8">
        <v>0.96</v>
      </c>
      <c r="H20" s="8">
        <v>0.15</v>
      </c>
      <c r="I20" s="9">
        <v>2.75</v>
      </c>
      <c r="J20" s="9">
        <f>'[1]план. тариф на 2021г'!AA21</f>
        <v>2.2899999999999974</v>
      </c>
      <c r="K20" s="9"/>
      <c r="L20" s="7">
        <v>0.96000000000000008</v>
      </c>
      <c r="M20" s="7"/>
      <c r="N20" s="7">
        <v>0.28000000000000003</v>
      </c>
      <c r="O20" s="7">
        <v>0.78</v>
      </c>
      <c r="P20" s="12">
        <v>1.8</v>
      </c>
      <c r="Q20" s="12"/>
      <c r="R20" s="7">
        <v>0.34</v>
      </c>
      <c r="S20" s="7">
        <v>0.11</v>
      </c>
      <c r="T20" s="7"/>
      <c r="U20" s="7">
        <v>1.3</v>
      </c>
      <c r="V20" s="7">
        <v>2.17</v>
      </c>
      <c r="W20" s="13">
        <f t="shared" si="0"/>
        <v>18.079999999999998</v>
      </c>
    </row>
    <row r="21" spans="1:23">
      <c r="A21" s="3" t="s">
        <v>21</v>
      </c>
      <c r="B21" s="4">
        <v>16</v>
      </c>
      <c r="C21" s="16" t="s">
        <v>32</v>
      </c>
      <c r="D21" s="19" t="s">
        <v>37</v>
      </c>
      <c r="E21" s="8">
        <v>5653</v>
      </c>
      <c r="F21" s="12">
        <v>4.1900000000000004</v>
      </c>
      <c r="G21" s="8">
        <v>0.7</v>
      </c>
      <c r="H21" s="8">
        <v>0.15</v>
      </c>
      <c r="I21" s="9">
        <v>2.75</v>
      </c>
      <c r="J21" s="9">
        <f>'[1]план. тариф на 2021г'!AA22</f>
        <v>2.2899999999999974</v>
      </c>
      <c r="K21" s="8"/>
      <c r="L21" s="7">
        <v>0.89</v>
      </c>
      <c r="M21" s="12"/>
      <c r="N21" s="12">
        <v>0.28000000000000003</v>
      </c>
      <c r="O21" s="12">
        <v>0.84</v>
      </c>
      <c r="P21" s="12">
        <v>1.6700000000000002</v>
      </c>
      <c r="Q21" s="12"/>
      <c r="R21" s="7">
        <v>0.34</v>
      </c>
      <c r="S21" s="7">
        <v>0.11</v>
      </c>
      <c r="T21" s="12"/>
      <c r="U21" s="12">
        <v>1.3</v>
      </c>
      <c r="V21" s="7">
        <v>2.57</v>
      </c>
      <c r="W21" s="13">
        <f t="shared" si="0"/>
        <v>18.079999999999998</v>
      </c>
    </row>
    <row r="22" spans="1:23">
      <c r="A22" s="3" t="s">
        <v>21</v>
      </c>
      <c r="B22" s="4">
        <v>17</v>
      </c>
      <c r="C22" s="16" t="s">
        <v>32</v>
      </c>
      <c r="D22" s="19" t="s">
        <v>38</v>
      </c>
      <c r="E22" s="8">
        <v>3856.1</v>
      </c>
      <c r="F22" s="12">
        <v>4.1900000000000004</v>
      </c>
      <c r="G22" s="8">
        <v>0.7</v>
      </c>
      <c r="H22" s="8">
        <v>0.15</v>
      </c>
      <c r="I22" s="9">
        <v>2.75</v>
      </c>
      <c r="J22" s="9">
        <f>'[1]план. тариф на 2021г'!AA23</f>
        <v>2.2899999999999991</v>
      </c>
      <c r="K22" s="8"/>
      <c r="L22" s="7">
        <v>0.93</v>
      </c>
      <c r="M22" s="12"/>
      <c r="N22" s="12">
        <v>0.28000000000000003</v>
      </c>
      <c r="O22" s="12">
        <v>0.93</v>
      </c>
      <c r="P22" s="12">
        <v>1.74</v>
      </c>
      <c r="Q22" s="12"/>
      <c r="R22" s="7">
        <v>0.34</v>
      </c>
      <c r="S22" s="7">
        <v>0.11</v>
      </c>
      <c r="T22" s="12"/>
      <c r="U22" s="12">
        <v>1.3</v>
      </c>
      <c r="V22" s="7">
        <v>2.3699999999999997</v>
      </c>
      <c r="W22" s="13">
        <f t="shared" si="0"/>
        <v>18.079999999999998</v>
      </c>
    </row>
    <row r="23" spans="1:23">
      <c r="A23" s="3" t="s">
        <v>21</v>
      </c>
      <c r="B23" s="4">
        <v>18</v>
      </c>
      <c r="C23" s="16" t="s">
        <v>32</v>
      </c>
      <c r="D23" s="19" t="s">
        <v>39</v>
      </c>
      <c r="E23" s="8">
        <v>8902.9</v>
      </c>
      <c r="F23" s="12">
        <v>4.1900000000000004</v>
      </c>
      <c r="G23" s="8">
        <f>1.06+0.7</f>
        <v>1.76</v>
      </c>
      <c r="H23" s="8">
        <v>0.15</v>
      </c>
      <c r="I23" s="9">
        <v>2.75</v>
      </c>
      <c r="J23" s="9">
        <f>'[1]план. тариф на 2021г'!AA24</f>
        <v>2.2899999999999991</v>
      </c>
      <c r="K23" s="8">
        <v>0.54</v>
      </c>
      <c r="L23" s="7">
        <v>0.91</v>
      </c>
      <c r="M23" s="12"/>
      <c r="N23" s="12">
        <v>0.28000000000000003</v>
      </c>
      <c r="O23" s="12">
        <v>0.43</v>
      </c>
      <c r="P23" s="12">
        <v>1.62</v>
      </c>
      <c r="Q23" s="12">
        <v>0.47</v>
      </c>
      <c r="R23" s="7">
        <v>0.34</v>
      </c>
      <c r="S23" s="7">
        <v>0.11</v>
      </c>
      <c r="T23" s="12"/>
      <c r="U23" s="12">
        <v>1.3</v>
      </c>
      <c r="V23" s="7">
        <v>4.2300000000000004</v>
      </c>
      <c r="W23" s="13">
        <f t="shared" si="0"/>
        <v>21.369999999999997</v>
      </c>
    </row>
    <row r="24" spans="1:23">
      <c r="A24" s="3" t="s">
        <v>21</v>
      </c>
      <c r="B24" s="4">
        <v>19</v>
      </c>
      <c r="C24" s="16" t="s">
        <v>32</v>
      </c>
      <c r="D24" s="19" t="s">
        <v>40</v>
      </c>
      <c r="E24" s="8">
        <v>3314.9</v>
      </c>
      <c r="F24" s="12">
        <v>4.1900000000000004</v>
      </c>
      <c r="G24" s="8">
        <v>0.7</v>
      </c>
      <c r="H24" s="8">
        <v>0.15</v>
      </c>
      <c r="I24" s="9">
        <v>2.75</v>
      </c>
      <c r="J24" s="9">
        <f>'[1]план. тариф на 2021г'!AA25</f>
        <v>2.2899999999999974</v>
      </c>
      <c r="K24" s="8"/>
      <c r="L24" s="7">
        <v>0.96000000000000008</v>
      </c>
      <c r="M24" s="20"/>
      <c r="N24" s="12">
        <v>0.28000000000000003</v>
      </c>
      <c r="O24" s="12">
        <v>0.42</v>
      </c>
      <c r="P24" s="12">
        <v>1.76</v>
      </c>
      <c r="Q24" s="12">
        <v>0.47</v>
      </c>
      <c r="R24" s="7">
        <v>0.34</v>
      </c>
      <c r="S24" s="7">
        <v>0.11</v>
      </c>
      <c r="T24" s="12"/>
      <c r="U24" s="12">
        <v>1.3</v>
      </c>
      <c r="V24" s="7">
        <v>2.36</v>
      </c>
      <c r="W24" s="13">
        <f t="shared" si="0"/>
        <v>18.079999999999998</v>
      </c>
    </row>
    <row r="25" spans="1:23">
      <c r="A25" s="48" t="s">
        <v>21</v>
      </c>
      <c r="B25" s="49">
        <v>20</v>
      </c>
      <c r="C25" s="16" t="s">
        <v>32</v>
      </c>
      <c r="D25" s="17">
        <v>40</v>
      </c>
      <c r="E25" s="47">
        <v>3545.9</v>
      </c>
      <c r="F25" s="12">
        <v>4.1900000000000004</v>
      </c>
      <c r="G25" s="8">
        <f>1.06+0.87</f>
        <v>1.9300000000000002</v>
      </c>
      <c r="H25" s="8">
        <v>0.15</v>
      </c>
      <c r="I25" s="9">
        <v>2.4</v>
      </c>
      <c r="J25" s="9">
        <v>5.79</v>
      </c>
      <c r="K25" s="8">
        <v>0.54</v>
      </c>
      <c r="L25" s="7">
        <v>0.95</v>
      </c>
      <c r="M25" s="12">
        <v>4.84</v>
      </c>
      <c r="N25" s="12">
        <v>0.17</v>
      </c>
      <c r="O25" s="12"/>
      <c r="P25" s="12">
        <v>1.44</v>
      </c>
      <c r="Q25" s="12">
        <v>0.47</v>
      </c>
      <c r="R25" s="7">
        <v>0.34</v>
      </c>
      <c r="S25" s="7">
        <v>0.11</v>
      </c>
      <c r="T25" s="12">
        <v>1.44</v>
      </c>
      <c r="U25" s="12">
        <v>1.3</v>
      </c>
      <c r="V25" s="7">
        <v>9.27</v>
      </c>
      <c r="W25" s="7">
        <f t="shared" si="0"/>
        <v>35.33</v>
      </c>
    </row>
    <row r="26" spans="1:23">
      <c r="A26" s="48" t="s">
        <v>21</v>
      </c>
      <c r="B26" s="49">
        <v>21</v>
      </c>
      <c r="C26" s="16" t="s">
        <v>41</v>
      </c>
      <c r="D26" s="17">
        <v>1</v>
      </c>
      <c r="E26" s="47">
        <v>1427.9</v>
      </c>
      <c r="F26" s="12">
        <v>4.1900000000000004</v>
      </c>
      <c r="G26" s="8">
        <v>0.67</v>
      </c>
      <c r="H26" s="8">
        <v>0.15</v>
      </c>
      <c r="I26" s="9">
        <v>2.4</v>
      </c>
      <c r="J26" s="9">
        <v>8.14</v>
      </c>
      <c r="K26" s="8"/>
      <c r="L26" s="7">
        <v>0.55000000000000004</v>
      </c>
      <c r="M26" s="18"/>
      <c r="N26" s="12">
        <v>0.17</v>
      </c>
      <c r="O26" s="12"/>
      <c r="P26" s="12">
        <v>1.91</v>
      </c>
      <c r="Q26" s="12"/>
      <c r="R26" s="7">
        <v>0.34</v>
      </c>
      <c r="S26" s="7">
        <v>0.11</v>
      </c>
      <c r="T26" s="12"/>
      <c r="U26" s="12">
        <v>1.3</v>
      </c>
      <c r="V26" s="7">
        <v>9.16</v>
      </c>
      <c r="W26" s="7">
        <f t="shared" si="0"/>
        <v>29.090000000000003</v>
      </c>
    </row>
    <row r="27" spans="1:23">
      <c r="A27" s="48" t="s">
        <v>21</v>
      </c>
      <c r="B27" s="49">
        <v>22</v>
      </c>
      <c r="C27" s="16" t="s">
        <v>41</v>
      </c>
      <c r="D27" s="17">
        <v>2</v>
      </c>
      <c r="E27" s="47">
        <v>2161.39</v>
      </c>
      <c r="F27" s="12">
        <v>4.1900000000000004</v>
      </c>
      <c r="G27" s="9">
        <f>1.51-0.5</f>
        <v>1.01</v>
      </c>
      <c r="H27" s="8">
        <v>0.15</v>
      </c>
      <c r="I27" s="9">
        <v>2.4</v>
      </c>
      <c r="J27" s="9">
        <v>8.14</v>
      </c>
      <c r="K27" s="8"/>
      <c r="L27" s="7">
        <v>0.83</v>
      </c>
      <c r="M27" s="18"/>
      <c r="N27" s="12">
        <v>0.17</v>
      </c>
      <c r="O27" s="12"/>
      <c r="P27" s="12">
        <v>2.7</v>
      </c>
      <c r="Q27" s="12"/>
      <c r="R27" s="7">
        <v>0.34</v>
      </c>
      <c r="S27" s="7">
        <v>0.11</v>
      </c>
      <c r="T27" s="12"/>
      <c r="U27" s="12">
        <v>1.3</v>
      </c>
      <c r="V27" s="7">
        <v>7.75</v>
      </c>
      <c r="W27" s="7">
        <f t="shared" si="0"/>
        <v>29.09</v>
      </c>
    </row>
    <row r="28" spans="1:23">
      <c r="A28" s="3" t="s">
        <v>21</v>
      </c>
      <c r="B28" s="4">
        <v>23</v>
      </c>
      <c r="C28" s="16" t="s">
        <v>42</v>
      </c>
      <c r="D28" s="19">
        <v>26</v>
      </c>
      <c r="E28" s="8">
        <v>2716</v>
      </c>
      <c r="F28" s="12">
        <v>4.1900000000000004</v>
      </c>
      <c r="G28" s="9">
        <f>1.15-0.35</f>
        <v>0.79999999999999993</v>
      </c>
      <c r="H28" s="8">
        <v>0.15</v>
      </c>
      <c r="I28" s="9">
        <v>2.75</v>
      </c>
      <c r="J28" s="9">
        <f>'[1]план. тариф на 2021г'!AA29</f>
        <v>2.2899999999999974</v>
      </c>
      <c r="K28" s="8"/>
      <c r="L28" s="7">
        <v>0.91</v>
      </c>
      <c r="M28" s="18"/>
      <c r="N28" s="12">
        <v>0.28000000000000003</v>
      </c>
      <c r="O28" s="12">
        <v>1.01</v>
      </c>
      <c r="P28" s="12">
        <v>1.55</v>
      </c>
      <c r="Q28" s="12"/>
      <c r="R28" s="7">
        <v>0.34</v>
      </c>
      <c r="S28" s="7">
        <v>0.11</v>
      </c>
      <c r="T28" s="12"/>
      <c r="U28" s="12">
        <v>1.3</v>
      </c>
      <c r="V28" s="7">
        <v>2.4</v>
      </c>
      <c r="W28" s="13">
        <f t="shared" si="0"/>
        <v>18.079999999999998</v>
      </c>
    </row>
    <row r="29" spans="1:23">
      <c r="A29" s="21" t="s">
        <v>43</v>
      </c>
      <c r="B29" s="4">
        <v>24</v>
      </c>
      <c r="C29" s="22" t="s">
        <v>44</v>
      </c>
      <c r="D29" s="17" t="s">
        <v>45</v>
      </c>
      <c r="E29" s="47">
        <v>9273.67</v>
      </c>
      <c r="F29" s="12">
        <v>4.1900000000000004</v>
      </c>
      <c r="G29" s="8">
        <f>1.06+0.65</f>
        <v>1.71</v>
      </c>
      <c r="H29" s="8">
        <v>0.15</v>
      </c>
      <c r="I29" s="9">
        <v>2.4</v>
      </c>
      <c r="J29" s="9">
        <v>2.29</v>
      </c>
      <c r="K29" s="8">
        <v>0.54</v>
      </c>
      <c r="L29" s="7">
        <v>1.02</v>
      </c>
      <c r="M29" s="12">
        <v>4.87</v>
      </c>
      <c r="N29" s="12">
        <v>0.28000000000000003</v>
      </c>
      <c r="O29" s="12">
        <v>0.41</v>
      </c>
      <c r="P29" s="12">
        <v>1.52</v>
      </c>
      <c r="Q29" s="12">
        <v>0.47</v>
      </c>
      <c r="R29" s="7">
        <v>0.34</v>
      </c>
      <c r="S29" s="7">
        <v>0.11</v>
      </c>
      <c r="T29" s="12"/>
      <c r="U29" s="12">
        <v>1.3</v>
      </c>
      <c r="V29" s="7">
        <v>3.15</v>
      </c>
      <c r="W29" s="13">
        <f t="shared" si="0"/>
        <v>24.75</v>
      </c>
    </row>
    <row r="30" spans="1:23">
      <c r="A30" s="21" t="s">
        <v>43</v>
      </c>
      <c r="B30" s="4">
        <v>25</v>
      </c>
      <c r="C30" s="22" t="s">
        <v>26</v>
      </c>
      <c r="D30" s="17" t="s">
        <v>46</v>
      </c>
      <c r="E30" s="47">
        <v>12438.4</v>
      </c>
      <c r="F30" s="12">
        <v>4.1900000000000004</v>
      </c>
      <c r="G30" s="8">
        <f t="shared" ref="G30:G35" si="1">1.06+0.65</f>
        <v>1.71</v>
      </c>
      <c r="H30" s="8">
        <v>0.15</v>
      </c>
      <c r="I30" s="9">
        <v>2.4</v>
      </c>
      <c r="J30" s="9">
        <v>2.29</v>
      </c>
      <c r="K30" s="8">
        <v>0.54</v>
      </c>
      <c r="L30" s="7">
        <v>0.97</v>
      </c>
      <c r="M30" s="12">
        <v>4.83</v>
      </c>
      <c r="N30" s="12">
        <v>0.28000000000000003</v>
      </c>
      <c r="O30" s="12">
        <v>0.37</v>
      </c>
      <c r="P30" s="12">
        <v>1.48</v>
      </c>
      <c r="Q30" s="12">
        <v>0.47</v>
      </c>
      <c r="R30" s="7">
        <v>0.34</v>
      </c>
      <c r="S30" s="7">
        <v>0.11</v>
      </c>
      <c r="T30" s="12"/>
      <c r="U30" s="12">
        <v>1.3</v>
      </c>
      <c r="V30" s="7">
        <v>3.32</v>
      </c>
      <c r="W30" s="13">
        <f t="shared" si="0"/>
        <v>24.750000000000004</v>
      </c>
    </row>
    <row r="31" spans="1:23">
      <c r="A31" s="21" t="s">
        <v>43</v>
      </c>
      <c r="B31" s="4">
        <v>26</v>
      </c>
      <c r="C31" s="22" t="s">
        <v>26</v>
      </c>
      <c r="D31" s="17" t="s">
        <v>47</v>
      </c>
      <c r="E31" s="47">
        <v>12389.1</v>
      </c>
      <c r="F31" s="12">
        <v>4.1900000000000004</v>
      </c>
      <c r="G31" s="8">
        <f t="shared" si="1"/>
        <v>1.71</v>
      </c>
      <c r="H31" s="8">
        <v>0.15</v>
      </c>
      <c r="I31" s="9">
        <v>2.4</v>
      </c>
      <c r="J31" s="9">
        <v>2.29</v>
      </c>
      <c r="K31" s="8">
        <v>0.54</v>
      </c>
      <c r="L31" s="7">
        <v>1.01</v>
      </c>
      <c r="M31" s="12">
        <v>4.82</v>
      </c>
      <c r="N31" s="12">
        <v>0.28000000000000003</v>
      </c>
      <c r="O31" s="12">
        <v>0.37</v>
      </c>
      <c r="P31" s="12">
        <v>1.49</v>
      </c>
      <c r="Q31" s="12">
        <v>0.47</v>
      </c>
      <c r="R31" s="7">
        <v>0.34</v>
      </c>
      <c r="S31" s="7">
        <v>0.11</v>
      </c>
      <c r="T31" s="12"/>
      <c r="U31" s="12">
        <v>1.3</v>
      </c>
      <c r="V31" s="7">
        <v>3.28</v>
      </c>
      <c r="W31" s="13">
        <f t="shared" si="0"/>
        <v>24.75</v>
      </c>
    </row>
    <row r="32" spans="1:23">
      <c r="A32" s="21" t="s">
        <v>43</v>
      </c>
      <c r="B32" s="4">
        <v>27</v>
      </c>
      <c r="C32" s="22" t="s">
        <v>26</v>
      </c>
      <c r="D32" s="17" t="s">
        <v>48</v>
      </c>
      <c r="E32" s="47">
        <v>4103.2</v>
      </c>
      <c r="F32" s="12">
        <v>4.1900000000000004</v>
      </c>
      <c r="G32" s="8">
        <f t="shared" si="1"/>
        <v>1.71</v>
      </c>
      <c r="H32" s="8">
        <v>0.15</v>
      </c>
      <c r="I32" s="9">
        <v>2.4</v>
      </c>
      <c r="J32" s="9">
        <v>2.29</v>
      </c>
      <c r="K32" s="8">
        <v>0.54</v>
      </c>
      <c r="L32" s="7">
        <v>1.1499999999999999</v>
      </c>
      <c r="M32" s="12">
        <v>4.8</v>
      </c>
      <c r="N32" s="12">
        <v>0.28000000000000003</v>
      </c>
      <c r="O32" s="12">
        <v>0.38</v>
      </c>
      <c r="P32" s="12">
        <v>1.61</v>
      </c>
      <c r="Q32" s="12">
        <v>0.47</v>
      </c>
      <c r="R32" s="7">
        <v>0.34</v>
      </c>
      <c r="S32" s="7">
        <v>0.11</v>
      </c>
      <c r="T32" s="12"/>
      <c r="U32" s="12">
        <v>1.3</v>
      </c>
      <c r="V32" s="7">
        <v>3.03</v>
      </c>
      <c r="W32" s="13">
        <f t="shared" si="0"/>
        <v>24.75</v>
      </c>
    </row>
    <row r="33" spans="1:23">
      <c r="A33" s="21" t="s">
        <v>43</v>
      </c>
      <c r="B33" s="4">
        <v>28</v>
      </c>
      <c r="C33" s="22" t="s">
        <v>26</v>
      </c>
      <c r="D33" s="17" t="s">
        <v>49</v>
      </c>
      <c r="E33" s="47">
        <v>6268.2</v>
      </c>
      <c r="F33" s="12">
        <v>4.1900000000000004</v>
      </c>
      <c r="G33" s="8">
        <f t="shared" si="1"/>
        <v>1.71</v>
      </c>
      <c r="H33" s="8">
        <v>0.15</v>
      </c>
      <c r="I33" s="9">
        <v>2.4</v>
      </c>
      <c r="J33" s="9">
        <v>2.29</v>
      </c>
      <c r="K33" s="8">
        <v>0.54</v>
      </c>
      <c r="L33" s="7">
        <v>1.01</v>
      </c>
      <c r="M33" s="12">
        <v>4.82</v>
      </c>
      <c r="N33" s="12">
        <v>0.28000000000000003</v>
      </c>
      <c r="O33" s="12">
        <v>0.37</v>
      </c>
      <c r="P33" s="12">
        <v>1.44</v>
      </c>
      <c r="Q33" s="12">
        <v>0.47</v>
      </c>
      <c r="R33" s="7">
        <v>0.34</v>
      </c>
      <c r="S33" s="7">
        <v>0.11</v>
      </c>
      <c r="T33" s="12"/>
      <c r="U33" s="12">
        <v>1.3</v>
      </c>
      <c r="V33" s="7">
        <v>3.33</v>
      </c>
      <c r="W33" s="13">
        <f t="shared" si="0"/>
        <v>24.75</v>
      </c>
    </row>
    <row r="34" spans="1:23">
      <c r="A34" s="21" t="s">
        <v>43</v>
      </c>
      <c r="B34" s="4">
        <v>29</v>
      </c>
      <c r="C34" s="14" t="s">
        <v>26</v>
      </c>
      <c r="D34" s="15">
        <v>15</v>
      </c>
      <c r="E34" s="46">
        <v>4414.7</v>
      </c>
      <c r="F34" s="7">
        <v>4.1900000000000004</v>
      </c>
      <c r="G34" s="8">
        <f t="shared" si="1"/>
        <v>1.71</v>
      </c>
      <c r="H34" s="8">
        <v>0.15</v>
      </c>
      <c r="I34" s="9">
        <v>2.4</v>
      </c>
      <c r="J34" s="9">
        <v>2.29</v>
      </c>
      <c r="K34" s="8">
        <v>0.54</v>
      </c>
      <c r="L34" s="7">
        <v>1.1299999999999999</v>
      </c>
      <c r="M34" s="7">
        <v>4.83</v>
      </c>
      <c r="N34" s="7">
        <v>0.28000000000000003</v>
      </c>
      <c r="O34" s="7">
        <v>0.46</v>
      </c>
      <c r="P34" s="12">
        <v>1.62</v>
      </c>
      <c r="Q34" s="7">
        <v>0.47</v>
      </c>
      <c r="R34" s="7">
        <v>0.34</v>
      </c>
      <c r="S34" s="7">
        <v>0.11</v>
      </c>
      <c r="T34" s="7"/>
      <c r="U34" s="7">
        <v>1.3</v>
      </c>
      <c r="V34" s="7">
        <v>2.93</v>
      </c>
      <c r="W34" s="13">
        <f t="shared" si="0"/>
        <v>24.750000000000004</v>
      </c>
    </row>
    <row r="35" spans="1:23">
      <c r="A35" s="21" t="s">
        <v>50</v>
      </c>
      <c r="B35" s="4">
        <v>30</v>
      </c>
      <c r="C35" s="22" t="s">
        <v>44</v>
      </c>
      <c r="D35" s="17">
        <v>3</v>
      </c>
      <c r="E35" s="47">
        <v>4604.6000000000004</v>
      </c>
      <c r="F35" s="12">
        <v>4.1900000000000004</v>
      </c>
      <c r="G35" s="8">
        <f t="shared" si="1"/>
        <v>1.71</v>
      </c>
      <c r="H35" s="8">
        <v>0.15</v>
      </c>
      <c r="I35" s="9">
        <v>2.4</v>
      </c>
      <c r="J35" s="9">
        <v>2.29</v>
      </c>
      <c r="K35" s="8">
        <v>0.54</v>
      </c>
      <c r="L35" s="7">
        <v>1.03</v>
      </c>
      <c r="M35" s="12">
        <v>4.92</v>
      </c>
      <c r="N35" s="12">
        <v>0.28000000000000003</v>
      </c>
      <c r="O35" s="12">
        <v>0.37</v>
      </c>
      <c r="P35" s="12">
        <v>1.61</v>
      </c>
      <c r="Q35" s="12">
        <v>0.47</v>
      </c>
      <c r="R35" s="7">
        <v>0.34</v>
      </c>
      <c r="S35" s="7">
        <v>0.11</v>
      </c>
      <c r="T35" s="12"/>
      <c r="U35" s="12">
        <v>1.3</v>
      </c>
      <c r="V35" s="7">
        <v>5.96</v>
      </c>
      <c r="W35" s="13">
        <f t="shared" si="0"/>
        <v>27.67</v>
      </c>
    </row>
    <row r="36" spans="1:23">
      <c r="A36" s="21" t="s">
        <v>51</v>
      </c>
      <c r="B36" s="4">
        <v>31</v>
      </c>
      <c r="C36" s="22" t="s">
        <v>44</v>
      </c>
      <c r="D36" s="17" t="s">
        <v>47</v>
      </c>
      <c r="E36" s="47">
        <v>10343.4</v>
      </c>
      <c r="F36" s="12">
        <v>4.1900000000000004</v>
      </c>
      <c r="G36" s="9">
        <f>1.47-0.5+1.06</f>
        <v>2.0300000000000002</v>
      </c>
      <c r="H36" s="8">
        <v>0.15</v>
      </c>
      <c r="I36" s="9">
        <v>2.4</v>
      </c>
      <c r="J36" s="9">
        <v>2.29</v>
      </c>
      <c r="K36" s="8">
        <v>0.54</v>
      </c>
      <c r="L36" s="7">
        <v>1.1100000000000001</v>
      </c>
      <c r="M36" s="12">
        <v>5.44</v>
      </c>
      <c r="N36" s="12">
        <v>0.17</v>
      </c>
      <c r="O36" s="12"/>
      <c r="P36" s="12">
        <v>1.44</v>
      </c>
      <c r="Q36" s="12">
        <v>0.47</v>
      </c>
      <c r="R36" s="7">
        <v>0.34</v>
      </c>
      <c r="S36" s="7">
        <v>0.11</v>
      </c>
      <c r="T36" s="12"/>
      <c r="U36" s="12">
        <v>1.3</v>
      </c>
      <c r="V36" s="7">
        <v>5.69</v>
      </c>
      <c r="W36" s="13">
        <f t="shared" si="0"/>
        <v>27.670000000000005</v>
      </c>
    </row>
    <row r="37" spans="1:23">
      <c r="A37" s="21" t="s">
        <v>43</v>
      </c>
      <c r="B37" s="4">
        <v>32</v>
      </c>
      <c r="C37" s="22" t="s">
        <v>44</v>
      </c>
      <c r="D37" s="17" t="s">
        <v>52</v>
      </c>
      <c r="E37" s="47">
        <v>3707.6</v>
      </c>
      <c r="F37" s="12">
        <v>4.1900000000000004</v>
      </c>
      <c r="G37" s="8">
        <f>1.06+0.86</f>
        <v>1.92</v>
      </c>
      <c r="H37" s="8">
        <v>0.15</v>
      </c>
      <c r="I37" s="9">
        <v>2.4</v>
      </c>
      <c r="J37" s="9">
        <v>2.29</v>
      </c>
      <c r="K37" s="8">
        <v>0.54</v>
      </c>
      <c r="L37" s="7">
        <v>1.1499999999999999</v>
      </c>
      <c r="M37" s="12">
        <v>4.83</v>
      </c>
      <c r="N37" s="12">
        <v>0.28000000000000003</v>
      </c>
      <c r="O37" s="12">
        <v>0.42</v>
      </c>
      <c r="P37" s="12">
        <v>1.65</v>
      </c>
      <c r="Q37" s="12">
        <v>0.47</v>
      </c>
      <c r="R37" s="7">
        <v>0.34</v>
      </c>
      <c r="S37" s="7">
        <v>0.11</v>
      </c>
      <c r="T37" s="12"/>
      <c r="U37" s="12">
        <v>1.3</v>
      </c>
      <c r="V37" s="7">
        <v>2.71</v>
      </c>
      <c r="W37" s="13">
        <f t="shared" si="0"/>
        <v>24.75</v>
      </c>
    </row>
    <row r="38" spans="1:23">
      <c r="A38" s="21" t="s">
        <v>43</v>
      </c>
      <c r="B38" s="4">
        <v>33</v>
      </c>
      <c r="C38" s="22" t="s">
        <v>44</v>
      </c>
      <c r="D38" s="17" t="s">
        <v>29</v>
      </c>
      <c r="E38" s="47">
        <v>12183.8</v>
      </c>
      <c r="F38" s="12">
        <v>4.1900000000000004</v>
      </c>
      <c r="G38" s="8">
        <f>1.06+0.65</f>
        <v>1.71</v>
      </c>
      <c r="H38" s="8">
        <v>0.15</v>
      </c>
      <c r="I38" s="9">
        <v>2.4</v>
      </c>
      <c r="J38" s="9">
        <v>2.29</v>
      </c>
      <c r="K38" s="8">
        <v>0.54</v>
      </c>
      <c r="L38" s="7">
        <v>1.02</v>
      </c>
      <c r="M38" s="12">
        <v>4.99</v>
      </c>
      <c r="N38" s="12">
        <v>0.28000000000000003</v>
      </c>
      <c r="O38" s="12">
        <v>0.38</v>
      </c>
      <c r="P38" s="12">
        <v>1.44</v>
      </c>
      <c r="Q38" s="12">
        <v>0.47</v>
      </c>
      <c r="R38" s="7">
        <v>0.34</v>
      </c>
      <c r="S38" s="7">
        <v>0.11</v>
      </c>
      <c r="T38" s="12"/>
      <c r="U38" s="12">
        <v>1.3</v>
      </c>
      <c r="V38" s="7">
        <v>3.14</v>
      </c>
      <c r="W38" s="13">
        <f t="shared" si="0"/>
        <v>24.75</v>
      </c>
    </row>
    <row r="39" spans="1:23">
      <c r="A39" s="21" t="s">
        <v>43</v>
      </c>
      <c r="B39" s="4">
        <v>34</v>
      </c>
      <c r="C39" s="22" t="s">
        <v>44</v>
      </c>
      <c r="D39" s="17" t="s">
        <v>53</v>
      </c>
      <c r="E39" s="47">
        <v>9345.07</v>
      </c>
      <c r="F39" s="12">
        <v>4.1900000000000004</v>
      </c>
      <c r="G39" s="8">
        <f t="shared" ref="G39:G41" si="2">1.06+0.65</f>
        <v>1.71</v>
      </c>
      <c r="H39" s="8">
        <v>0.15</v>
      </c>
      <c r="I39" s="9">
        <v>2.4</v>
      </c>
      <c r="J39" s="9">
        <v>2.29</v>
      </c>
      <c r="K39" s="8">
        <v>0.54</v>
      </c>
      <c r="L39" s="7">
        <v>1.08</v>
      </c>
      <c r="M39" s="12">
        <v>4.92</v>
      </c>
      <c r="N39" s="12">
        <v>0.28000000000000003</v>
      </c>
      <c r="O39" s="12">
        <v>0.42</v>
      </c>
      <c r="P39" s="12">
        <v>1.44</v>
      </c>
      <c r="Q39" s="12">
        <v>0.47</v>
      </c>
      <c r="R39" s="7">
        <v>0.34</v>
      </c>
      <c r="S39" s="7">
        <v>0.11</v>
      </c>
      <c r="T39" s="12"/>
      <c r="U39" s="12">
        <v>1.3</v>
      </c>
      <c r="V39" s="7">
        <v>3.11</v>
      </c>
      <c r="W39" s="13">
        <f t="shared" si="0"/>
        <v>24.750000000000004</v>
      </c>
    </row>
    <row r="40" spans="1:23">
      <c r="A40" s="21" t="s">
        <v>43</v>
      </c>
      <c r="B40" s="4">
        <v>35</v>
      </c>
      <c r="C40" s="22" t="s">
        <v>32</v>
      </c>
      <c r="D40" s="17" t="s">
        <v>54</v>
      </c>
      <c r="E40" s="47">
        <v>7526.7</v>
      </c>
      <c r="F40" s="12">
        <v>4.1900000000000004</v>
      </c>
      <c r="G40" s="8">
        <f t="shared" si="2"/>
        <v>1.71</v>
      </c>
      <c r="H40" s="8">
        <v>0.15</v>
      </c>
      <c r="I40" s="9">
        <v>2.4</v>
      </c>
      <c r="J40" s="9">
        <v>2.29</v>
      </c>
      <c r="K40" s="8">
        <v>0.54</v>
      </c>
      <c r="L40" s="7">
        <v>1.05</v>
      </c>
      <c r="M40" s="12">
        <v>4.9000000000000004</v>
      </c>
      <c r="N40" s="12">
        <v>0.28000000000000003</v>
      </c>
      <c r="O40" s="12">
        <v>0.5</v>
      </c>
      <c r="P40" s="12">
        <v>1.44</v>
      </c>
      <c r="Q40" s="12">
        <v>0.47</v>
      </c>
      <c r="R40" s="7">
        <v>0.34</v>
      </c>
      <c r="S40" s="7">
        <v>0.11</v>
      </c>
      <c r="T40" s="12"/>
      <c r="U40" s="12">
        <v>1.3</v>
      </c>
      <c r="V40" s="7">
        <v>3.08</v>
      </c>
      <c r="W40" s="13">
        <f t="shared" si="0"/>
        <v>24.750000000000007</v>
      </c>
    </row>
    <row r="41" spans="1:23">
      <c r="A41" s="21" t="s">
        <v>43</v>
      </c>
      <c r="B41" s="4">
        <v>36</v>
      </c>
      <c r="C41" s="22" t="s">
        <v>32</v>
      </c>
      <c r="D41" s="17" t="s">
        <v>55</v>
      </c>
      <c r="E41" s="47">
        <v>12334.2</v>
      </c>
      <c r="F41" s="12">
        <v>4.1900000000000004</v>
      </c>
      <c r="G41" s="8">
        <f t="shared" si="2"/>
        <v>1.71</v>
      </c>
      <c r="H41" s="8">
        <v>0.15</v>
      </c>
      <c r="I41" s="9">
        <v>2.4</v>
      </c>
      <c r="J41" s="9">
        <v>2.29</v>
      </c>
      <c r="K41" s="8">
        <v>0.54</v>
      </c>
      <c r="L41" s="7">
        <v>1.01</v>
      </c>
      <c r="M41" s="12">
        <v>4.83</v>
      </c>
      <c r="N41" s="12">
        <v>0.28000000000000003</v>
      </c>
      <c r="O41" s="12">
        <v>0.37</v>
      </c>
      <c r="P41" s="12">
        <v>1.44</v>
      </c>
      <c r="Q41" s="12">
        <v>0.47</v>
      </c>
      <c r="R41" s="7">
        <v>0.34</v>
      </c>
      <c r="S41" s="7">
        <v>0.11</v>
      </c>
      <c r="T41" s="12"/>
      <c r="U41" s="12">
        <v>1.3</v>
      </c>
      <c r="V41" s="7">
        <v>3.32</v>
      </c>
      <c r="W41" s="13">
        <f t="shared" si="0"/>
        <v>24.750000000000004</v>
      </c>
    </row>
    <row r="42" spans="1:23">
      <c r="A42" s="21" t="s">
        <v>43</v>
      </c>
      <c r="B42" s="4">
        <v>37</v>
      </c>
      <c r="C42" s="22" t="s">
        <v>32</v>
      </c>
      <c r="D42" s="17" t="s">
        <v>56</v>
      </c>
      <c r="E42" s="47">
        <v>7551.4</v>
      </c>
      <c r="F42" s="12">
        <v>4.1900000000000004</v>
      </c>
      <c r="G42" s="8">
        <f>1.06+0.75</f>
        <v>1.81</v>
      </c>
      <c r="H42" s="8">
        <v>0.15</v>
      </c>
      <c r="I42" s="9">
        <v>2.4</v>
      </c>
      <c r="J42" s="9">
        <v>2.29</v>
      </c>
      <c r="K42" s="8">
        <v>0.54</v>
      </c>
      <c r="L42" s="7">
        <v>0.99</v>
      </c>
      <c r="M42" s="12">
        <v>4.82</v>
      </c>
      <c r="N42" s="12">
        <v>0.28000000000000003</v>
      </c>
      <c r="O42" s="12">
        <v>0.41</v>
      </c>
      <c r="P42" s="12">
        <v>1.53</v>
      </c>
      <c r="Q42" s="12">
        <v>0.47</v>
      </c>
      <c r="R42" s="7">
        <v>0.34</v>
      </c>
      <c r="S42" s="7">
        <v>0.11</v>
      </c>
      <c r="T42" s="12"/>
      <c r="U42" s="12">
        <v>1.3</v>
      </c>
      <c r="V42" s="7">
        <v>3.12</v>
      </c>
      <c r="W42" s="13">
        <f t="shared" si="0"/>
        <v>24.75</v>
      </c>
    </row>
    <row r="43" spans="1:23">
      <c r="A43" s="21" t="s">
        <v>43</v>
      </c>
      <c r="B43" s="4">
        <v>38</v>
      </c>
      <c r="C43" s="22" t="s">
        <v>32</v>
      </c>
      <c r="D43" s="17" t="s">
        <v>57</v>
      </c>
      <c r="E43" s="47">
        <v>10492.8</v>
      </c>
      <c r="F43" s="12">
        <v>4.1900000000000004</v>
      </c>
      <c r="G43" s="8">
        <f>1.06+0.65</f>
        <v>1.71</v>
      </c>
      <c r="H43" s="8">
        <v>0.15</v>
      </c>
      <c r="I43" s="9">
        <v>2.4</v>
      </c>
      <c r="J43" s="9">
        <v>2.29</v>
      </c>
      <c r="K43" s="8">
        <v>0.54</v>
      </c>
      <c r="L43" s="7">
        <v>1.02</v>
      </c>
      <c r="M43" s="12">
        <v>4.8899999999999997</v>
      </c>
      <c r="N43" s="12">
        <v>0.28000000000000003</v>
      </c>
      <c r="O43" s="12">
        <v>0.44</v>
      </c>
      <c r="P43" s="12">
        <v>1.44</v>
      </c>
      <c r="Q43" s="12">
        <v>0.47</v>
      </c>
      <c r="R43" s="7">
        <v>0.34</v>
      </c>
      <c r="S43" s="7">
        <v>0.11</v>
      </c>
      <c r="T43" s="12"/>
      <c r="U43" s="12">
        <v>1.3</v>
      </c>
      <c r="V43" s="7">
        <v>3.18</v>
      </c>
      <c r="W43" s="13">
        <f t="shared" si="0"/>
        <v>24.750000000000004</v>
      </c>
    </row>
    <row r="44" spans="1:23">
      <c r="A44" s="21" t="s">
        <v>43</v>
      </c>
      <c r="B44" s="4">
        <v>39</v>
      </c>
      <c r="C44" s="22" t="s">
        <v>32</v>
      </c>
      <c r="D44" s="17" t="s">
        <v>58</v>
      </c>
      <c r="E44" s="47">
        <v>10581.39</v>
      </c>
      <c r="F44" s="12">
        <v>4.1900000000000004</v>
      </c>
      <c r="G44" s="8">
        <f t="shared" ref="G44:G45" si="3">1.06+0.65</f>
        <v>1.71</v>
      </c>
      <c r="H44" s="8">
        <v>0.15</v>
      </c>
      <c r="I44" s="9">
        <v>2.4</v>
      </c>
      <c r="J44" s="9">
        <v>2.29</v>
      </c>
      <c r="K44" s="8">
        <v>0.54</v>
      </c>
      <c r="L44" s="7">
        <v>1.02</v>
      </c>
      <c r="M44" s="12">
        <v>4.87</v>
      </c>
      <c r="N44" s="12">
        <v>0.28000000000000003</v>
      </c>
      <c r="O44" s="12">
        <v>0.44</v>
      </c>
      <c r="P44" s="12">
        <v>1.44</v>
      </c>
      <c r="Q44" s="12">
        <v>0.47</v>
      </c>
      <c r="R44" s="7">
        <v>0.34</v>
      </c>
      <c r="S44" s="7">
        <v>0.11</v>
      </c>
      <c r="T44" s="12"/>
      <c r="U44" s="12">
        <v>1.3</v>
      </c>
      <c r="V44" s="7">
        <v>3.2</v>
      </c>
      <c r="W44" s="13">
        <f t="shared" si="0"/>
        <v>24.750000000000004</v>
      </c>
    </row>
    <row r="45" spans="1:23">
      <c r="A45" s="21" t="s">
        <v>43</v>
      </c>
      <c r="B45" s="4">
        <v>40</v>
      </c>
      <c r="C45" s="22" t="s">
        <v>32</v>
      </c>
      <c r="D45" s="17" t="s">
        <v>59</v>
      </c>
      <c r="E45" s="47">
        <v>12240.79</v>
      </c>
      <c r="F45" s="12">
        <v>4.1900000000000004</v>
      </c>
      <c r="G45" s="8">
        <f t="shared" si="3"/>
        <v>1.71</v>
      </c>
      <c r="H45" s="8">
        <v>0.15</v>
      </c>
      <c r="I45" s="9">
        <v>2.4</v>
      </c>
      <c r="J45" s="9">
        <v>2.29</v>
      </c>
      <c r="K45" s="8">
        <v>0.54</v>
      </c>
      <c r="L45" s="12">
        <v>1.01</v>
      </c>
      <c r="M45" s="12">
        <v>4.82</v>
      </c>
      <c r="N45" s="12">
        <v>0.28000000000000003</v>
      </c>
      <c r="O45" s="12">
        <v>0.38</v>
      </c>
      <c r="P45" s="12">
        <v>1.48</v>
      </c>
      <c r="Q45" s="12">
        <v>0.47</v>
      </c>
      <c r="R45" s="7">
        <v>0.34</v>
      </c>
      <c r="S45" s="7">
        <v>0.11</v>
      </c>
      <c r="T45" s="12"/>
      <c r="U45" s="12">
        <v>1.3</v>
      </c>
      <c r="V45" s="7">
        <v>3.28</v>
      </c>
      <c r="W45" s="13">
        <f t="shared" si="0"/>
        <v>24.75</v>
      </c>
    </row>
    <row r="46" spans="1:23">
      <c r="A46" s="3" t="s">
        <v>21</v>
      </c>
      <c r="B46" s="4">
        <v>41</v>
      </c>
      <c r="C46" s="5" t="s">
        <v>32</v>
      </c>
      <c r="D46" s="19">
        <v>21</v>
      </c>
      <c r="E46" s="8">
        <v>3015.28</v>
      </c>
      <c r="F46" s="12">
        <v>4.1900000000000004</v>
      </c>
      <c r="G46" s="12">
        <v>1.08</v>
      </c>
      <c r="H46" s="8">
        <v>0.15</v>
      </c>
      <c r="I46" s="9">
        <v>2.4</v>
      </c>
      <c r="J46" s="9">
        <v>2.29</v>
      </c>
      <c r="K46" s="23"/>
      <c r="L46" s="12">
        <v>0.7</v>
      </c>
      <c r="M46" s="12"/>
      <c r="N46" s="12">
        <v>0.28000000000000003</v>
      </c>
      <c r="O46" s="12">
        <v>0.43</v>
      </c>
      <c r="P46" s="12">
        <v>1.51</v>
      </c>
      <c r="Q46" s="12">
        <v>0.47</v>
      </c>
      <c r="R46" s="7">
        <v>0.34</v>
      </c>
      <c r="S46" s="7">
        <v>0.11</v>
      </c>
      <c r="T46" s="12"/>
      <c r="U46" s="12">
        <v>1.3</v>
      </c>
      <c r="V46" s="7">
        <v>2.83</v>
      </c>
      <c r="W46" s="13">
        <f t="shared" si="0"/>
        <v>18.079999999999998</v>
      </c>
    </row>
    <row r="47" spans="1:23">
      <c r="A47" s="3" t="s">
        <v>21</v>
      </c>
      <c r="B47" s="4">
        <v>42</v>
      </c>
      <c r="C47" s="5" t="s">
        <v>32</v>
      </c>
      <c r="D47" s="19">
        <v>37</v>
      </c>
      <c r="E47" s="8">
        <v>3873.3</v>
      </c>
      <c r="F47" s="12">
        <v>4.1900000000000004</v>
      </c>
      <c r="G47" s="12">
        <v>1.08</v>
      </c>
      <c r="H47" s="8">
        <v>0.15</v>
      </c>
      <c r="I47" s="9">
        <v>2.4</v>
      </c>
      <c r="J47" s="9">
        <v>2.29</v>
      </c>
      <c r="K47" s="23"/>
      <c r="L47" s="12">
        <v>0.65</v>
      </c>
      <c r="M47" s="20"/>
      <c r="N47" s="12">
        <v>0.28000000000000003</v>
      </c>
      <c r="O47" s="12">
        <v>0.91</v>
      </c>
      <c r="P47" s="12">
        <v>1.3</v>
      </c>
      <c r="Q47" s="12"/>
      <c r="R47" s="7">
        <v>0.34</v>
      </c>
      <c r="S47" s="7">
        <v>0.11</v>
      </c>
      <c r="T47" s="12"/>
      <c r="U47" s="12">
        <v>1.3</v>
      </c>
      <c r="V47" s="7">
        <v>3.0799999999999974</v>
      </c>
      <c r="W47" s="13">
        <f t="shared" si="0"/>
        <v>18.079999999999998</v>
      </c>
    </row>
    <row r="48" spans="1:23">
      <c r="A48" s="3" t="s">
        <v>21</v>
      </c>
      <c r="B48" s="4">
        <v>43</v>
      </c>
      <c r="C48" s="5" t="s">
        <v>32</v>
      </c>
      <c r="D48" s="19">
        <v>15</v>
      </c>
      <c r="E48" s="8">
        <v>3872.7</v>
      </c>
      <c r="F48" s="12">
        <v>4.1900000000000004</v>
      </c>
      <c r="G48" s="12">
        <v>1.3399999999999999</v>
      </c>
      <c r="H48" s="8">
        <v>0.15</v>
      </c>
      <c r="I48" s="9">
        <v>2.4</v>
      </c>
      <c r="J48" s="9">
        <v>2.29</v>
      </c>
      <c r="K48" s="23"/>
      <c r="L48" s="12">
        <v>0.7</v>
      </c>
      <c r="M48" s="12"/>
      <c r="N48" s="12">
        <v>0.28000000000000003</v>
      </c>
      <c r="O48" s="12">
        <v>0.78</v>
      </c>
      <c r="P48" s="12">
        <v>1.55</v>
      </c>
      <c r="Q48" s="12"/>
      <c r="R48" s="7">
        <v>0.34</v>
      </c>
      <c r="S48" s="7">
        <v>0.11</v>
      </c>
      <c r="T48" s="12"/>
      <c r="U48" s="12">
        <v>1.3</v>
      </c>
      <c r="V48" s="7">
        <v>2.65</v>
      </c>
      <c r="W48" s="13">
        <f t="shared" si="0"/>
        <v>18.079999999999998</v>
      </c>
    </row>
    <row r="49" spans="1:23">
      <c r="A49" s="3" t="s">
        <v>21</v>
      </c>
      <c r="B49" s="4">
        <v>44</v>
      </c>
      <c r="C49" s="5" t="s">
        <v>32</v>
      </c>
      <c r="D49" s="19">
        <v>5</v>
      </c>
      <c r="E49" s="8">
        <v>3077.2</v>
      </c>
      <c r="F49" s="12">
        <v>4.1900000000000004</v>
      </c>
      <c r="G49" s="12">
        <v>1.3399999999999999</v>
      </c>
      <c r="H49" s="8">
        <v>0.15</v>
      </c>
      <c r="I49" s="9">
        <v>2.4</v>
      </c>
      <c r="J49" s="9">
        <v>2.29</v>
      </c>
      <c r="K49" s="23"/>
      <c r="L49" s="12">
        <v>0.7</v>
      </c>
      <c r="M49" s="12"/>
      <c r="N49" s="12">
        <v>0.28000000000000003</v>
      </c>
      <c r="O49" s="12">
        <v>0.78</v>
      </c>
      <c r="P49" s="12">
        <v>1.55</v>
      </c>
      <c r="Q49" s="12"/>
      <c r="R49" s="7">
        <v>0.34</v>
      </c>
      <c r="S49" s="7">
        <v>0.11</v>
      </c>
      <c r="T49" s="12"/>
      <c r="U49" s="12">
        <v>1.3</v>
      </c>
      <c r="V49" s="7">
        <v>2.65</v>
      </c>
      <c r="W49" s="13">
        <f t="shared" si="0"/>
        <v>18.079999999999998</v>
      </c>
    </row>
    <row r="50" spans="1:23">
      <c r="A50" s="48" t="s">
        <v>21</v>
      </c>
      <c r="B50" s="49">
        <v>45</v>
      </c>
      <c r="C50" s="5" t="s">
        <v>32</v>
      </c>
      <c r="D50" s="19">
        <v>18</v>
      </c>
      <c r="E50" s="8">
        <v>3268.6</v>
      </c>
      <c r="F50" s="12">
        <v>4.1900000000000004</v>
      </c>
      <c r="G50" s="12">
        <v>1.3399999999999999</v>
      </c>
      <c r="H50" s="8">
        <v>0.15</v>
      </c>
      <c r="I50" s="9">
        <v>2.4</v>
      </c>
      <c r="J50" s="9">
        <v>3.85</v>
      </c>
      <c r="K50" s="23"/>
      <c r="L50" s="12">
        <v>0.7</v>
      </c>
      <c r="M50" s="12"/>
      <c r="N50" s="12">
        <v>0.28000000000000003</v>
      </c>
      <c r="O50" s="12">
        <v>0.78</v>
      </c>
      <c r="P50" s="12">
        <v>1.55</v>
      </c>
      <c r="Q50" s="12"/>
      <c r="R50" s="7">
        <v>0.34</v>
      </c>
      <c r="S50" s="7">
        <v>0.11</v>
      </c>
      <c r="T50" s="12"/>
      <c r="U50" s="12">
        <v>1.3</v>
      </c>
      <c r="V50" s="7">
        <v>2.2799999999999998</v>
      </c>
      <c r="W50" s="7">
        <f t="shared" si="0"/>
        <v>19.27</v>
      </c>
    </row>
    <row r="51" spans="1:23">
      <c r="A51" s="48" t="s">
        <v>21</v>
      </c>
      <c r="B51" s="49">
        <v>46</v>
      </c>
      <c r="C51" s="5" t="s">
        <v>32</v>
      </c>
      <c r="D51" s="19">
        <v>32</v>
      </c>
      <c r="E51" s="8">
        <v>3088.52</v>
      </c>
      <c r="F51" s="12">
        <v>4.1900000000000004</v>
      </c>
      <c r="G51" s="12">
        <v>1.3399999999999999</v>
      </c>
      <c r="H51" s="8">
        <v>0.15</v>
      </c>
      <c r="I51" s="9">
        <v>2.4</v>
      </c>
      <c r="J51" s="9">
        <v>2.29</v>
      </c>
      <c r="K51" s="23"/>
      <c r="L51" s="12">
        <v>0.7</v>
      </c>
      <c r="M51" s="12"/>
      <c r="N51" s="12">
        <v>0.28000000000000003</v>
      </c>
      <c r="O51" s="12">
        <v>0.78</v>
      </c>
      <c r="P51" s="12">
        <v>1.55</v>
      </c>
      <c r="Q51" s="12"/>
      <c r="R51" s="7">
        <v>0.34</v>
      </c>
      <c r="S51" s="7">
        <v>0.11</v>
      </c>
      <c r="T51" s="12"/>
      <c r="U51" s="12">
        <v>1.3</v>
      </c>
      <c r="V51" s="7">
        <v>2.65</v>
      </c>
      <c r="W51" s="7">
        <f t="shared" si="0"/>
        <v>18.079999999999998</v>
      </c>
    </row>
    <row r="52" spans="1:23">
      <c r="A52" s="48" t="s">
        <v>21</v>
      </c>
      <c r="B52" s="49">
        <v>47</v>
      </c>
      <c r="C52" s="5" t="s">
        <v>42</v>
      </c>
      <c r="D52" s="19">
        <v>22</v>
      </c>
      <c r="E52" s="8">
        <v>3555.38</v>
      </c>
      <c r="F52" s="12">
        <v>4.1900000000000004</v>
      </c>
      <c r="G52" s="12">
        <v>1.3399999999999999</v>
      </c>
      <c r="H52" s="8">
        <v>0.15</v>
      </c>
      <c r="I52" s="9">
        <v>2.4</v>
      </c>
      <c r="J52" s="9">
        <v>2.29</v>
      </c>
      <c r="K52" s="23"/>
      <c r="L52" s="12">
        <v>0.7</v>
      </c>
      <c r="M52" s="12"/>
      <c r="N52" s="12">
        <v>0.28000000000000003</v>
      </c>
      <c r="O52" s="12">
        <v>0.78</v>
      </c>
      <c r="P52" s="12">
        <v>1.55</v>
      </c>
      <c r="Q52" s="12"/>
      <c r="R52" s="7">
        <v>0.34</v>
      </c>
      <c r="S52" s="7">
        <v>0.11</v>
      </c>
      <c r="T52" s="12"/>
      <c r="U52" s="12">
        <v>1.3</v>
      </c>
      <c r="V52" s="7">
        <v>2.65</v>
      </c>
      <c r="W52" s="7">
        <f t="shared" si="0"/>
        <v>18.079999999999998</v>
      </c>
    </row>
    <row r="53" spans="1:23">
      <c r="A53" s="48" t="s">
        <v>21</v>
      </c>
      <c r="B53" s="49">
        <v>48</v>
      </c>
      <c r="C53" s="5" t="s">
        <v>42</v>
      </c>
      <c r="D53" s="19">
        <v>62</v>
      </c>
      <c r="E53" s="8">
        <v>3930.5</v>
      </c>
      <c r="F53" s="12">
        <v>4.1900000000000004</v>
      </c>
      <c r="G53" s="12">
        <v>1.3399999999999999</v>
      </c>
      <c r="H53" s="8">
        <v>0.15</v>
      </c>
      <c r="I53" s="9">
        <v>2.4</v>
      </c>
      <c r="J53" s="9">
        <v>2.29</v>
      </c>
      <c r="K53" s="23"/>
      <c r="L53" s="12">
        <v>0.7</v>
      </c>
      <c r="M53" s="12"/>
      <c r="N53" s="12">
        <v>0.28000000000000003</v>
      </c>
      <c r="O53" s="12">
        <v>0.78</v>
      </c>
      <c r="P53" s="12">
        <v>1.55</v>
      </c>
      <c r="Q53" s="12"/>
      <c r="R53" s="7">
        <v>0.34</v>
      </c>
      <c r="S53" s="7">
        <v>0.11</v>
      </c>
      <c r="T53" s="12"/>
      <c r="U53" s="12">
        <v>1.3</v>
      </c>
      <c r="V53" s="7">
        <v>2.65</v>
      </c>
      <c r="W53" s="7">
        <f t="shared" si="0"/>
        <v>18.079999999999998</v>
      </c>
    </row>
    <row r="54" spans="1:23">
      <c r="A54" s="48" t="s">
        <v>21</v>
      </c>
      <c r="B54" s="49">
        <v>49</v>
      </c>
      <c r="C54" s="5" t="s">
        <v>42</v>
      </c>
      <c r="D54" s="19">
        <v>65</v>
      </c>
      <c r="E54" s="8">
        <v>3546.7</v>
      </c>
      <c r="F54" s="12">
        <v>4.1900000000000004</v>
      </c>
      <c r="G54" s="12">
        <v>1.3399999999999999</v>
      </c>
      <c r="H54" s="8">
        <v>0.15</v>
      </c>
      <c r="I54" s="9">
        <v>2.4</v>
      </c>
      <c r="J54" s="9">
        <v>2.29</v>
      </c>
      <c r="K54" s="23"/>
      <c r="L54" s="12">
        <v>0.7</v>
      </c>
      <c r="M54" s="12"/>
      <c r="N54" s="12">
        <v>0.28000000000000003</v>
      </c>
      <c r="O54" s="12">
        <v>0.78</v>
      </c>
      <c r="P54" s="12">
        <v>1.55</v>
      </c>
      <c r="Q54" s="12"/>
      <c r="R54" s="7">
        <v>0.34</v>
      </c>
      <c r="S54" s="7">
        <v>0.11</v>
      </c>
      <c r="T54" s="12"/>
      <c r="U54" s="12">
        <v>1.3</v>
      </c>
      <c r="V54" s="7">
        <v>2.65</v>
      </c>
      <c r="W54" s="7">
        <f t="shared" si="0"/>
        <v>18.079999999999998</v>
      </c>
    </row>
    <row r="55" spans="1:23">
      <c r="A55" s="48" t="s">
        <v>21</v>
      </c>
      <c r="B55" s="49">
        <v>50</v>
      </c>
      <c r="C55" s="5" t="s">
        <v>32</v>
      </c>
      <c r="D55" s="19">
        <v>17</v>
      </c>
      <c r="E55" s="8">
        <v>3927.55</v>
      </c>
      <c r="F55" s="12">
        <v>4.1900000000000004</v>
      </c>
      <c r="G55" s="12">
        <v>1.3399999999999999</v>
      </c>
      <c r="H55" s="8">
        <v>0.15</v>
      </c>
      <c r="I55" s="9">
        <v>2.4</v>
      </c>
      <c r="J55" s="9">
        <v>2.29</v>
      </c>
      <c r="K55" s="23"/>
      <c r="L55" s="12">
        <v>0.7</v>
      </c>
      <c r="M55" s="12"/>
      <c r="N55" s="12">
        <v>0.28000000000000003</v>
      </c>
      <c r="O55" s="12">
        <v>0.78</v>
      </c>
      <c r="P55" s="12">
        <v>1.55</v>
      </c>
      <c r="Q55" s="12"/>
      <c r="R55" s="7">
        <v>0.34</v>
      </c>
      <c r="S55" s="7">
        <v>0.11</v>
      </c>
      <c r="T55" s="12"/>
      <c r="U55" s="12">
        <v>1.3</v>
      </c>
      <c r="V55" s="7">
        <v>2.65</v>
      </c>
      <c r="W55" s="7">
        <f t="shared" si="0"/>
        <v>18.079999999999998</v>
      </c>
    </row>
    <row r="56" spans="1:23">
      <c r="A56" s="48" t="s">
        <v>21</v>
      </c>
      <c r="B56" s="49">
        <v>51</v>
      </c>
      <c r="C56" s="5" t="s">
        <v>32</v>
      </c>
      <c r="D56" s="19">
        <v>16</v>
      </c>
      <c r="E56" s="8">
        <v>3189.2</v>
      </c>
      <c r="F56" s="12">
        <v>4.1900000000000004</v>
      </c>
      <c r="G56" s="12">
        <v>1.3399999999999999</v>
      </c>
      <c r="H56" s="8">
        <v>0.15</v>
      </c>
      <c r="I56" s="9">
        <v>2.4</v>
      </c>
      <c r="J56" s="9">
        <v>3.85</v>
      </c>
      <c r="K56" s="23"/>
      <c r="L56" s="12">
        <v>0.7</v>
      </c>
      <c r="M56" s="12"/>
      <c r="N56" s="12">
        <v>0.28000000000000003</v>
      </c>
      <c r="O56" s="12">
        <v>0.78</v>
      </c>
      <c r="P56" s="12">
        <v>1.55</v>
      </c>
      <c r="Q56" s="12"/>
      <c r="R56" s="7">
        <v>0.34</v>
      </c>
      <c r="S56" s="7">
        <v>0.11</v>
      </c>
      <c r="T56" s="12"/>
      <c r="U56" s="12">
        <v>1.3</v>
      </c>
      <c r="V56" s="7">
        <v>2.2799999999999998</v>
      </c>
      <c r="W56" s="7">
        <f t="shared" si="0"/>
        <v>19.27</v>
      </c>
    </row>
    <row r="57" spans="1:23">
      <c r="A57" s="3" t="s">
        <v>21</v>
      </c>
      <c r="B57" s="4">
        <v>52</v>
      </c>
      <c r="C57" s="5" t="s">
        <v>32</v>
      </c>
      <c r="D57" s="19" t="s">
        <v>60</v>
      </c>
      <c r="E57" s="8">
        <v>3059.4</v>
      </c>
      <c r="F57" s="12">
        <v>4.1900000000000004</v>
      </c>
      <c r="G57" s="12">
        <v>1.3399999999999999</v>
      </c>
      <c r="H57" s="8">
        <v>0.15</v>
      </c>
      <c r="I57" s="9">
        <v>2.4</v>
      </c>
      <c r="J57" s="9">
        <v>2.29</v>
      </c>
      <c r="K57" s="23"/>
      <c r="L57" s="12">
        <v>0.7</v>
      </c>
      <c r="M57" s="12"/>
      <c r="N57" s="12">
        <v>0.28000000000000003</v>
      </c>
      <c r="O57" s="12">
        <v>0.78</v>
      </c>
      <c r="P57" s="12">
        <v>1.55</v>
      </c>
      <c r="Q57" s="12"/>
      <c r="R57" s="7">
        <v>0.34</v>
      </c>
      <c r="S57" s="7">
        <v>0.11</v>
      </c>
      <c r="T57" s="12"/>
      <c r="U57" s="12">
        <v>1.3</v>
      </c>
      <c r="V57" s="7">
        <v>2.65</v>
      </c>
      <c r="W57" s="13">
        <f t="shared" si="0"/>
        <v>18.079999999999998</v>
      </c>
    </row>
    <row r="58" spans="1:23">
      <c r="A58" s="3" t="s">
        <v>21</v>
      </c>
      <c r="B58" s="4">
        <v>53</v>
      </c>
      <c r="C58" s="5" t="s">
        <v>32</v>
      </c>
      <c r="D58" s="19">
        <v>6</v>
      </c>
      <c r="E58" s="8">
        <v>2718.9</v>
      </c>
      <c r="F58" s="12">
        <v>4.1900000000000004</v>
      </c>
      <c r="G58" s="12">
        <v>1.3399999999999999</v>
      </c>
      <c r="H58" s="8">
        <v>0.15</v>
      </c>
      <c r="I58" s="9">
        <v>2.4</v>
      </c>
      <c r="J58" s="9">
        <v>2.29</v>
      </c>
      <c r="K58" s="23"/>
      <c r="L58" s="12">
        <v>0.7</v>
      </c>
      <c r="M58" s="12"/>
      <c r="N58" s="12">
        <v>0.28000000000000003</v>
      </c>
      <c r="O58" s="12">
        <v>0.78</v>
      </c>
      <c r="P58" s="12">
        <v>1.55</v>
      </c>
      <c r="Q58" s="12"/>
      <c r="R58" s="7">
        <v>0.34</v>
      </c>
      <c r="S58" s="7">
        <v>0.11</v>
      </c>
      <c r="T58" s="12"/>
      <c r="U58" s="12">
        <v>1.3</v>
      </c>
      <c r="V58" s="7">
        <v>2.65</v>
      </c>
      <c r="W58" s="13">
        <f t="shared" si="0"/>
        <v>18.079999999999998</v>
      </c>
    </row>
    <row r="59" spans="1:23">
      <c r="A59" s="3" t="s">
        <v>21</v>
      </c>
      <c r="B59" s="4">
        <v>54</v>
      </c>
      <c r="C59" s="5" t="s">
        <v>32</v>
      </c>
      <c r="D59" s="19">
        <v>8</v>
      </c>
      <c r="E59" s="8">
        <v>3038.5</v>
      </c>
      <c r="F59" s="12">
        <v>4.1900000000000004</v>
      </c>
      <c r="G59" s="12">
        <v>1.3399999999999999</v>
      </c>
      <c r="H59" s="8">
        <v>0.15</v>
      </c>
      <c r="I59" s="9">
        <v>2.4</v>
      </c>
      <c r="J59" s="9">
        <v>2.29</v>
      </c>
      <c r="K59" s="23"/>
      <c r="L59" s="12">
        <v>0.7</v>
      </c>
      <c r="M59" s="12"/>
      <c r="N59" s="12">
        <v>0.28000000000000003</v>
      </c>
      <c r="O59" s="12">
        <v>0.78</v>
      </c>
      <c r="P59" s="12">
        <v>1.55</v>
      </c>
      <c r="Q59" s="12"/>
      <c r="R59" s="7">
        <v>0.34</v>
      </c>
      <c r="S59" s="7">
        <v>0.11</v>
      </c>
      <c r="T59" s="12"/>
      <c r="U59" s="12">
        <v>1.3</v>
      </c>
      <c r="V59" s="7">
        <v>2.65</v>
      </c>
      <c r="W59" s="13">
        <f t="shared" si="0"/>
        <v>18.079999999999998</v>
      </c>
    </row>
    <row r="60" spans="1:23">
      <c r="A60" s="3" t="s">
        <v>21</v>
      </c>
      <c r="B60" s="4">
        <v>55</v>
      </c>
      <c r="C60" s="5" t="s">
        <v>32</v>
      </c>
      <c r="D60" s="19">
        <v>10</v>
      </c>
      <c r="E60" s="8">
        <v>2707.4</v>
      </c>
      <c r="F60" s="12">
        <v>4.1900000000000004</v>
      </c>
      <c r="G60" s="12">
        <v>1.3399999999999999</v>
      </c>
      <c r="H60" s="8">
        <v>0.15</v>
      </c>
      <c r="I60" s="9">
        <v>2.4</v>
      </c>
      <c r="J60" s="9">
        <v>2.29</v>
      </c>
      <c r="K60" s="23"/>
      <c r="L60" s="12">
        <v>0.7</v>
      </c>
      <c r="M60" s="12"/>
      <c r="N60" s="12">
        <v>0.28000000000000003</v>
      </c>
      <c r="O60" s="12">
        <v>0.78</v>
      </c>
      <c r="P60" s="12">
        <v>1.55</v>
      </c>
      <c r="Q60" s="12"/>
      <c r="R60" s="7">
        <v>0.34</v>
      </c>
      <c r="S60" s="7">
        <v>0.11</v>
      </c>
      <c r="T60" s="12"/>
      <c r="U60" s="12">
        <v>1.3</v>
      </c>
      <c r="V60" s="7">
        <v>2.65</v>
      </c>
      <c r="W60" s="13">
        <f t="shared" si="0"/>
        <v>18.079999999999998</v>
      </c>
    </row>
    <row r="61" spans="1:23">
      <c r="A61" s="3" t="s">
        <v>21</v>
      </c>
      <c r="B61" s="4">
        <v>56</v>
      </c>
      <c r="C61" s="5" t="s">
        <v>32</v>
      </c>
      <c r="D61" s="19">
        <v>12</v>
      </c>
      <c r="E61" s="8">
        <v>3555.1</v>
      </c>
      <c r="F61" s="12">
        <v>4.1900000000000004</v>
      </c>
      <c r="G61" s="12">
        <v>1.3399999999999999</v>
      </c>
      <c r="H61" s="8">
        <v>0.15</v>
      </c>
      <c r="I61" s="9">
        <v>2.4</v>
      </c>
      <c r="J61" s="9">
        <v>2.29</v>
      </c>
      <c r="K61" s="23"/>
      <c r="L61" s="12">
        <v>0.7</v>
      </c>
      <c r="M61" s="12"/>
      <c r="N61" s="12">
        <v>0.28000000000000003</v>
      </c>
      <c r="O61" s="12">
        <v>0.78</v>
      </c>
      <c r="P61" s="12">
        <v>1.55</v>
      </c>
      <c r="Q61" s="12"/>
      <c r="R61" s="7">
        <v>0.34</v>
      </c>
      <c r="S61" s="7">
        <v>0.11</v>
      </c>
      <c r="T61" s="12"/>
      <c r="U61" s="12">
        <v>1.3</v>
      </c>
      <c r="V61" s="7">
        <v>2.65</v>
      </c>
      <c r="W61" s="13">
        <f t="shared" si="0"/>
        <v>18.079999999999998</v>
      </c>
    </row>
    <row r="62" spans="1:23">
      <c r="A62" s="3" t="s">
        <v>21</v>
      </c>
      <c r="B62" s="4">
        <v>57</v>
      </c>
      <c r="C62" s="5" t="s">
        <v>42</v>
      </c>
      <c r="D62" s="19">
        <v>61</v>
      </c>
      <c r="E62" s="8">
        <v>3562.3</v>
      </c>
      <c r="F62" s="12">
        <v>4.1900000000000004</v>
      </c>
      <c r="G62" s="12">
        <v>1.3399999999999999</v>
      </c>
      <c r="H62" s="8">
        <v>0.15</v>
      </c>
      <c r="I62" s="9">
        <v>2.4</v>
      </c>
      <c r="J62" s="9">
        <v>2.29</v>
      </c>
      <c r="K62" s="23"/>
      <c r="L62" s="12">
        <v>0.7</v>
      </c>
      <c r="M62" s="12"/>
      <c r="N62" s="12">
        <v>0.28000000000000003</v>
      </c>
      <c r="O62" s="12">
        <v>0.78</v>
      </c>
      <c r="P62" s="12">
        <v>1.55</v>
      </c>
      <c r="Q62" s="12"/>
      <c r="R62" s="7">
        <v>0.34</v>
      </c>
      <c r="S62" s="7">
        <v>0.11</v>
      </c>
      <c r="T62" s="12"/>
      <c r="U62" s="12">
        <v>1.3</v>
      </c>
      <c r="V62" s="7">
        <v>2.65</v>
      </c>
      <c r="W62" s="13">
        <f t="shared" si="0"/>
        <v>18.079999999999998</v>
      </c>
    </row>
    <row r="63" spans="1:23" ht="17.25" customHeight="1">
      <c r="A63" s="3"/>
      <c r="B63" s="32"/>
      <c r="C63" s="33"/>
      <c r="D63" s="34"/>
      <c r="J63" s="1"/>
    </row>
    <row r="64" spans="1:23">
      <c r="A64" s="3"/>
      <c r="B64" s="32"/>
      <c r="C64" s="33"/>
      <c r="D64" s="34"/>
      <c r="J64" s="1"/>
    </row>
    <row r="65" spans="7:23" ht="18.75">
      <c r="G65" s="24" t="s">
        <v>61</v>
      </c>
      <c r="H65" s="24"/>
      <c r="I65" s="24"/>
      <c r="J65" s="50"/>
      <c r="K65" s="24"/>
      <c r="L65" s="24"/>
      <c r="M65" s="24"/>
      <c r="N65" s="24"/>
      <c r="O65" s="24" t="s">
        <v>62</v>
      </c>
      <c r="P65" s="24"/>
      <c r="W65" s="35"/>
    </row>
    <row r="71" spans="7:23">
      <c r="N71" t="s">
        <v>63</v>
      </c>
    </row>
  </sheetData>
  <mergeCells count="24">
    <mergeCell ref="W3:W4"/>
    <mergeCell ref="B3:B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V3:V4"/>
    <mergeCell ref="Q3:Q4"/>
    <mergeCell ref="R3:R4"/>
    <mergeCell ref="C3:C4"/>
    <mergeCell ref="D3:D4"/>
    <mergeCell ref="E3:E4"/>
    <mergeCell ref="A1:V1"/>
    <mergeCell ref="B2:V2"/>
    <mergeCell ref="S3:S4"/>
    <mergeCell ref="T3:T4"/>
    <mergeCell ref="U3:U4"/>
  </mergeCells>
  <pageMargins left="0.51181102362204722" right="0.11811023622047245" top="0.15748031496062992" bottom="0.15748031496062992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9"/>
  <sheetViews>
    <sheetView topLeftCell="A49" workbookViewId="0">
      <selection activeCell="B68" sqref="B68:B69"/>
    </sheetView>
  </sheetViews>
  <sheetFormatPr defaultRowHeight="15"/>
  <cols>
    <col min="1" max="1" width="4.42578125" customWidth="1"/>
    <col min="2" max="2" width="23.42578125" customWidth="1"/>
    <col min="3" max="3" width="15.5703125" customWidth="1"/>
    <col min="4" max="4" width="14.140625" customWidth="1"/>
    <col min="5" max="5" width="14.140625" style="1" customWidth="1"/>
    <col min="6" max="7" width="9.140625" style="1"/>
    <col min="8" max="8" width="10.28515625" style="1" customWidth="1"/>
    <col min="257" max="257" width="4.42578125" customWidth="1"/>
    <col min="258" max="258" width="23.42578125" customWidth="1"/>
    <col min="259" max="259" width="15.5703125" customWidth="1"/>
    <col min="260" max="261" width="14.140625" customWidth="1"/>
    <col min="264" max="264" width="10.28515625" customWidth="1"/>
    <col min="513" max="513" width="4.42578125" customWidth="1"/>
    <col min="514" max="514" width="23.42578125" customWidth="1"/>
    <col min="515" max="515" width="15.5703125" customWidth="1"/>
    <col min="516" max="517" width="14.140625" customWidth="1"/>
    <col min="520" max="520" width="10.28515625" customWidth="1"/>
    <col min="769" max="769" width="4.42578125" customWidth="1"/>
    <col min="770" max="770" width="23.42578125" customWidth="1"/>
    <col min="771" max="771" width="15.5703125" customWidth="1"/>
    <col min="772" max="773" width="14.140625" customWidth="1"/>
    <col min="776" max="776" width="10.28515625" customWidth="1"/>
    <col min="1025" max="1025" width="4.42578125" customWidth="1"/>
    <col min="1026" max="1026" width="23.42578125" customWidth="1"/>
    <col min="1027" max="1027" width="15.5703125" customWidth="1"/>
    <col min="1028" max="1029" width="14.140625" customWidth="1"/>
    <col min="1032" max="1032" width="10.28515625" customWidth="1"/>
    <col min="1281" max="1281" width="4.42578125" customWidth="1"/>
    <col min="1282" max="1282" width="23.42578125" customWidth="1"/>
    <col min="1283" max="1283" width="15.5703125" customWidth="1"/>
    <col min="1284" max="1285" width="14.140625" customWidth="1"/>
    <col min="1288" max="1288" width="10.28515625" customWidth="1"/>
    <col min="1537" max="1537" width="4.42578125" customWidth="1"/>
    <col min="1538" max="1538" width="23.42578125" customWidth="1"/>
    <col min="1539" max="1539" width="15.5703125" customWidth="1"/>
    <col min="1540" max="1541" width="14.140625" customWidth="1"/>
    <col min="1544" max="1544" width="10.28515625" customWidth="1"/>
    <col min="1793" max="1793" width="4.42578125" customWidth="1"/>
    <col min="1794" max="1794" width="23.42578125" customWidth="1"/>
    <col min="1795" max="1795" width="15.5703125" customWidth="1"/>
    <col min="1796" max="1797" width="14.140625" customWidth="1"/>
    <col min="1800" max="1800" width="10.28515625" customWidth="1"/>
    <col min="2049" max="2049" width="4.42578125" customWidth="1"/>
    <col min="2050" max="2050" width="23.42578125" customWidth="1"/>
    <col min="2051" max="2051" width="15.5703125" customWidth="1"/>
    <col min="2052" max="2053" width="14.140625" customWidth="1"/>
    <col min="2056" max="2056" width="10.28515625" customWidth="1"/>
    <col min="2305" max="2305" width="4.42578125" customWidth="1"/>
    <col min="2306" max="2306" width="23.42578125" customWidth="1"/>
    <col min="2307" max="2307" width="15.5703125" customWidth="1"/>
    <col min="2308" max="2309" width="14.140625" customWidth="1"/>
    <col min="2312" max="2312" width="10.28515625" customWidth="1"/>
    <col min="2561" max="2561" width="4.42578125" customWidth="1"/>
    <col min="2562" max="2562" width="23.42578125" customWidth="1"/>
    <col min="2563" max="2563" width="15.5703125" customWidth="1"/>
    <col min="2564" max="2565" width="14.140625" customWidth="1"/>
    <col min="2568" max="2568" width="10.28515625" customWidth="1"/>
    <col min="2817" max="2817" width="4.42578125" customWidth="1"/>
    <col min="2818" max="2818" width="23.42578125" customWidth="1"/>
    <col min="2819" max="2819" width="15.5703125" customWidth="1"/>
    <col min="2820" max="2821" width="14.140625" customWidth="1"/>
    <col min="2824" max="2824" width="10.28515625" customWidth="1"/>
    <col min="3073" max="3073" width="4.42578125" customWidth="1"/>
    <col min="3074" max="3074" width="23.42578125" customWidth="1"/>
    <col min="3075" max="3075" width="15.5703125" customWidth="1"/>
    <col min="3076" max="3077" width="14.140625" customWidth="1"/>
    <col min="3080" max="3080" width="10.28515625" customWidth="1"/>
    <col min="3329" max="3329" width="4.42578125" customWidth="1"/>
    <col min="3330" max="3330" width="23.42578125" customWidth="1"/>
    <col min="3331" max="3331" width="15.5703125" customWidth="1"/>
    <col min="3332" max="3333" width="14.140625" customWidth="1"/>
    <col min="3336" max="3336" width="10.28515625" customWidth="1"/>
    <col min="3585" max="3585" width="4.42578125" customWidth="1"/>
    <col min="3586" max="3586" width="23.42578125" customWidth="1"/>
    <col min="3587" max="3587" width="15.5703125" customWidth="1"/>
    <col min="3588" max="3589" width="14.140625" customWidth="1"/>
    <col min="3592" max="3592" width="10.28515625" customWidth="1"/>
    <col min="3841" max="3841" width="4.42578125" customWidth="1"/>
    <col min="3842" max="3842" width="23.42578125" customWidth="1"/>
    <col min="3843" max="3843" width="15.5703125" customWidth="1"/>
    <col min="3844" max="3845" width="14.140625" customWidth="1"/>
    <col min="3848" max="3848" width="10.28515625" customWidth="1"/>
    <col min="4097" max="4097" width="4.42578125" customWidth="1"/>
    <col min="4098" max="4098" width="23.42578125" customWidth="1"/>
    <col min="4099" max="4099" width="15.5703125" customWidth="1"/>
    <col min="4100" max="4101" width="14.140625" customWidth="1"/>
    <col min="4104" max="4104" width="10.28515625" customWidth="1"/>
    <col min="4353" max="4353" width="4.42578125" customWidth="1"/>
    <col min="4354" max="4354" width="23.42578125" customWidth="1"/>
    <col min="4355" max="4355" width="15.5703125" customWidth="1"/>
    <col min="4356" max="4357" width="14.140625" customWidth="1"/>
    <col min="4360" max="4360" width="10.28515625" customWidth="1"/>
    <col min="4609" max="4609" width="4.42578125" customWidth="1"/>
    <col min="4610" max="4610" width="23.42578125" customWidth="1"/>
    <col min="4611" max="4611" width="15.5703125" customWidth="1"/>
    <col min="4612" max="4613" width="14.140625" customWidth="1"/>
    <col min="4616" max="4616" width="10.28515625" customWidth="1"/>
    <col min="4865" max="4865" width="4.42578125" customWidth="1"/>
    <col min="4866" max="4866" width="23.42578125" customWidth="1"/>
    <col min="4867" max="4867" width="15.5703125" customWidth="1"/>
    <col min="4868" max="4869" width="14.140625" customWidth="1"/>
    <col min="4872" max="4872" width="10.28515625" customWidth="1"/>
    <col min="5121" max="5121" width="4.42578125" customWidth="1"/>
    <col min="5122" max="5122" width="23.42578125" customWidth="1"/>
    <col min="5123" max="5123" width="15.5703125" customWidth="1"/>
    <col min="5124" max="5125" width="14.140625" customWidth="1"/>
    <col min="5128" max="5128" width="10.28515625" customWidth="1"/>
    <col min="5377" max="5377" width="4.42578125" customWidth="1"/>
    <col min="5378" max="5378" width="23.42578125" customWidth="1"/>
    <col min="5379" max="5379" width="15.5703125" customWidth="1"/>
    <col min="5380" max="5381" width="14.140625" customWidth="1"/>
    <col min="5384" max="5384" width="10.28515625" customWidth="1"/>
    <col min="5633" max="5633" width="4.42578125" customWidth="1"/>
    <col min="5634" max="5634" width="23.42578125" customWidth="1"/>
    <col min="5635" max="5635" width="15.5703125" customWidth="1"/>
    <col min="5636" max="5637" width="14.140625" customWidth="1"/>
    <col min="5640" max="5640" width="10.28515625" customWidth="1"/>
    <col min="5889" max="5889" width="4.42578125" customWidth="1"/>
    <col min="5890" max="5890" width="23.42578125" customWidth="1"/>
    <col min="5891" max="5891" width="15.5703125" customWidth="1"/>
    <col min="5892" max="5893" width="14.140625" customWidth="1"/>
    <col min="5896" max="5896" width="10.28515625" customWidth="1"/>
    <col min="6145" max="6145" width="4.42578125" customWidth="1"/>
    <col min="6146" max="6146" width="23.42578125" customWidth="1"/>
    <col min="6147" max="6147" width="15.5703125" customWidth="1"/>
    <col min="6148" max="6149" width="14.140625" customWidth="1"/>
    <col min="6152" max="6152" width="10.28515625" customWidth="1"/>
    <col min="6401" max="6401" width="4.42578125" customWidth="1"/>
    <col min="6402" max="6402" width="23.42578125" customWidth="1"/>
    <col min="6403" max="6403" width="15.5703125" customWidth="1"/>
    <col min="6404" max="6405" width="14.140625" customWidth="1"/>
    <col min="6408" max="6408" width="10.28515625" customWidth="1"/>
    <col min="6657" max="6657" width="4.42578125" customWidth="1"/>
    <col min="6658" max="6658" width="23.42578125" customWidth="1"/>
    <col min="6659" max="6659" width="15.5703125" customWidth="1"/>
    <col min="6660" max="6661" width="14.140625" customWidth="1"/>
    <col min="6664" max="6664" width="10.28515625" customWidth="1"/>
    <col min="6913" max="6913" width="4.42578125" customWidth="1"/>
    <col min="6914" max="6914" width="23.42578125" customWidth="1"/>
    <col min="6915" max="6915" width="15.5703125" customWidth="1"/>
    <col min="6916" max="6917" width="14.140625" customWidth="1"/>
    <col min="6920" max="6920" width="10.28515625" customWidth="1"/>
    <col min="7169" max="7169" width="4.42578125" customWidth="1"/>
    <col min="7170" max="7170" width="23.42578125" customWidth="1"/>
    <col min="7171" max="7171" width="15.5703125" customWidth="1"/>
    <col min="7172" max="7173" width="14.140625" customWidth="1"/>
    <col min="7176" max="7176" width="10.28515625" customWidth="1"/>
    <col min="7425" max="7425" width="4.42578125" customWidth="1"/>
    <col min="7426" max="7426" width="23.42578125" customWidth="1"/>
    <col min="7427" max="7427" width="15.5703125" customWidth="1"/>
    <col min="7428" max="7429" width="14.140625" customWidth="1"/>
    <col min="7432" max="7432" width="10.28515625" customWidth="1"/>
    <col min="7681" max="7681" width="4.42578125" customWidth="1"/>
    <col min="7682" max="7682" width="23.42578125" customWidth="1"/>
    <col min="7683" max="7683" width="15.5703125" customWidth="1"/>
    <col min="7684" max="7685" width="14.140625" customWidth="1"/>
    <col min="7688" max="7688" width="10.28515625" customWidth="1"/>
    <col min="7937" max="7937" width="4.42578125" customWidth="1"/>
    <col min="7938" max="7938" width="23.42578125" customWidth="1"/>
    <col min="7939" max="7939" width="15.5703125" customWidth="1"/>
    <col min="7940" max="7941" width="14.140625" customWidth="1"/>
    <col min="7944" max="7944" width="10.28515625" customWidth="1"/>
    <col min="8193" max="8193" width="4.42578125" customWidth="1"/>
    <col min="8194" max="8194" width="23.42578125" customWidth="1"/>
    <col min="8195" max="8195" width="15.5703125" customWidth="1"/>
    <col min="8196" max="8197" width="14.140625" customWidth="1"/>
    <col min="8200" max="8200" width="10.28515625" customWidth="1"/>
    <col min="8449" max="8449" width="4.42578125" customWidth="1"/>
    <col min="8450" max="8450" width="23.42578125" customWidth="1"/>
    <col min="8451" max="8451" width="15.5703125" customWidth="1"/>
    <col min="8452" max="8453" width="14.140625" customWidth="1"/>
    <col min="8456" max="8456" width="10.28515625" customWidth="1"/>
    <col min="8705" max="8705" width="4.42578125" customWidth="1"/>
    <col min="8706" max="8706" width="23.42578125" customWidth="1"/>
    <col min="8707" max="8707" width="15.5703125" customWidth="1"/>
    <col min="8708" max="8709" width="14.140625" customWidth="1"/>
    <col min="8712" max="8712" width="10.28515625" customWidth="1"/>
    <col min="8961" max="8961" width="4.42578125" customWidth="1"/>
    <col min="8962" max="8962" width="23.42578125" customWidth="1"/>
    <col min="8963" max="8963" width="15.5703125" customWidth="1"/>
    <col min="8964" max="8965" width="14.140625" customWidth="1"/>
    <col min="8968" max="8968" width="10.28515625" customWidth="1"/>
    <col min="9217" max="9217" width="4.42578125" customWidth="1"/>
    <col min="9218" max="9218" width="23.42578125" customWidth="1"/>
    <col min="9219" max="9219" width="15.5703125" customWidth="1"/>
    <col min="9220" max="9221" width="14.140625" customWidth="1"/>
    <col min="9224" max="9224" width="10.28515625" customWidth="1"/>
    <col min="9473" max="9473" width="4.42578125" customWidth="1"/>
    <col min="9474" max="9474" width="23.42578125" customWidth="1"/>
    <col min="9475" max="9475" width="15.5703125" customWidth="1"/>
    <col min="9476" max="9477" width="14.140625" customWidth="1"/>
    <col min="9480" max="9480" width="10.28515625" customWidth="1"/>
    <col min="9729" max="9729" width="4.42578125" customWidth="1"/>
    <col min="9730" max="9730" width="23.42578125" customWidth="1"/>
    <col min="9731" max="9731" width="15.5703125" customWidth="1"/>
    <col min="9732" max="9733" width="14.140625" customWidth="1"/>
    <col min="9736" max="9736" width="10.28515625" customWidth="1"/>
    <col min="9985" max="9985" width="4.42578125" customWidth="1"/>
    <col min="9986" max="9986" width="23.42578125" customWidth="1"/>
    <col min="9987" max="9987" width="15.5703125" customWidth="1"/>
    <col min="9988" max="9989" width="14.140625" customWidth="1"/>
    <col min="9992" max="9992" width="10.28515625" customWidth="1"/>
    <col min="10241" max="10241" width="4.42578125" customWidth="1"/>
    <col min="10242" max="10242" width="23.42578125" customWidth="1"/>
    <col min="10243" max="10243" width="15.5703125" customWidth="1"/>
    <col min="10244" max="10245" width="14.140625" customWidth="1"/>
    <col min="10248" max="10248" width="10.28515625" customWidth="1"/>
    <col min="10497" max="10497" width="4.42578125" customWidth="1"/>
    <col min="10498" max="10498" width="23.42578125" customWidth="1"/>
    <col min="10499" max="10499" width="15.5703125" customWidth="1"/>
    <col min="10500" max="10501" width="14.140625" customWidth="1"/>
    <col min="10504" max="10504" width="10.28515625" customWidth="1"/>
    <col min="10753" max="10753" width="4.42578125" customWidth="1"/>
    <col min="10754" max="10754" width="23.42578125" customWidth="1"/>
    <col min="10755" max="10755" width="15.5703125" customWidth="1"/>
    <col min="10756" max="10757" width="14.140625" customWidth="1"/>
    <col min="10760" max="10760" width="10.28515625" customWidth="1"/>
    <col min="11009" max="11009" width="4.42578125" customWidth="1"/>
    <col min="11010" max="11010" width="23.42578125" customWidth="1"/>
    <col min="11011" max="11011" width="15.5703125" customWidth="1"/>
    <col min="11012" max="11013" width="14.140625" customWidth="1"/>
    <col min="11016" max="11016" width="10.28515625" customWidth="1"/>
    <col min="11265" max="11265" width="4.42578125" customWidth="1"/>
    <col min="11266" max="11266" width="23.42578125" customWidth="1"/>
    <col min="11267" max="11267" width="15.5703125" customWidth="1"/>
    <col min="11268" max="11269" width="14.140625" customWidth="1"/>
    <col min="11272" max="11272" width="10.28515625" customWidth="1"/>
    <col min="11521" max="11521" width="4.42578125" customWidth="1"/>
    <col min="11522" max="11522" width="23.42578125" customWidth="1"/>
    <col min="11523" max="11523" width="15.5703125" customWidth="1"/>
    <col min="11524" max="11525" width="14.140625" customWidth="1"/>
    <col min="11528" max="11528" width="10.28515625" customWidth="1"/>
    <col min="11777" max="11777" width="4.42578125" customWidth="1"/>
    <col min="11778" max="11778" width="23.42578125" customWidth="1"/>
    <col min="11779" max="11779" width="15.5703125" customWidth="1"/>
    <col min="11780" max="11781" width="14.140625" customWidth="1"/>
    <col min="11784" max="11784" width="10.28515625" customWidth="1"/>
    <col min="12033" max="12033" width="4.42578125" customWidth="1"/>
    <col min="12034" max="12034" width="23.42578125" customWidth="1"/>
    <col min="12035" max="12035" width="15.5703125" customWidth="1"/>
    <col min="12036" max="12037" width="14.140625" customWidth="1"/>
    <col min="12040" max="12040" width="10.28515625" customWidth="1"/>
    <col min="12289" max="12289" width="4.42578125" customWidth="1"/>
    <col min="12290" max="12290" width="23.42578125" customWidth="1"/>
    <col min="12291" max="12291" width="15.5703125" customWidth="1"/>
    <col min="12292" max="12293" width="14.140625" customWidth="1"/>
    <col min="12296" max="12296" width="10.28515625" customWidth="1"/>
    <col min="12545" max="12545" width="4.42578125" customWidth="1"/>
    <col min="12546" max="12546" width="23.42578125" customWidth="1"/>
    <col min="12547" max="12547" width="15.5703125" customWidth="1"/>
    <col min="12548" max="12549" width="14.140625" customWidth="1"/>
    <col min="12552" max="12552" width="10.28515625" customWidth="1"/>
    <col min="12801" max="12801" width="4.42578125" customWidth="1"/>
    <col min="12802" max="12802" width="23.42578125" customWidth="1"/>
    <col min="12803" max="12803" width="15.5703125" customWidth="1"/>
    <col min="12804" max="12805" width="14.140625" customWidth="1"/>
    <col min="12808" max="12808" width="10.28515625" customWidth="1"/>
    <col min="13057" max="13057" width="4.42578125" customWidth="1"/>
    <col min="13058" max="13058" width="23.42578125" customWidth="1"/>
    <col min="13059" max="13059" width="15.5703125" customWidth="1"/>
    <col min="13060" max="13061" width="14.140625" customWidth="1"/>
    <col min="13064" max="13064" width="10.28515625" customWidth="1"/>
    <col min="13313" max="13313" width="4.42578125" customWidth="1"/>
    <col min="13314" max="13314" width="23.42578125" customWidth="1"/>
    <col min="13315" max="13315" width="15.5703125" customWidth="1"/>
    <col min="13316" max="13317" width="14.140625" customWidth="1"/>
    <col min="13320" max="13320" width="10.28515625" customWidth="1"/>
    <col min="13569" max="13569" width="4.42578125" customWidth="1"/>
    <col min="13570" max="13570" width="23.42578125" customWidth="1"/>
    <col min="13571" max="13571" width="15.5703125" customWidth="1"/>
    <col min="13572" max="13573" width="14.140625" customWidth="1"/>
    <col min="13576" max="13576" width="10.28515625" customWidth="1"/>
    <col min="13825" max="13825" width="4.42578125" customWidth="1"/>
    <col min="13826" max="13826" width="23.42578125" customWidth="1"/>
    <col min="13827" max="13827" width="15.5703125" customWidth="1"/>
    <col min="13828" max="13829" width="14.140625" customWidth="1"/>
    <col min="13832" max="13832" width="10.28515625" customWidth="1"/>
    <col min="14081" max="14081" width="4.42578125" customWidth="1"/>
    <col min="14082" max="14082" width="23.42578125" customWidth="1"/>
    <col min="14083" max="14083" width="15.5703125" customWidth="1"/>
    <col min="14084" max="14085" width="14.140625" customWidth="1"/>
    <col min="14088" max="14088" width="10.28515625" customWidth="1"/>
    <col min="14337" max="14337" width="4.42578125" customWidth="1"/>
    <col min="14338" max="14338" width="23.42578125" customWidth="1"/>
    <col min="14339" max="14339" width="15.5703125" customWidth="1"/>
    <col min="14340" max="14341" width="14.140625" customWidth="1"/>
    <col min="14344" max="14344" width="10.28515625" customWidth="1"/>
    <col min="14593" max="14593" width="4.42578125" customWidth="1"/>
    <col min="14594" max="14594" width="23.42578125" customWidth="1"/>
    <col min="14595" max="14595" width="15.5703125" customWidth="1"/>
    <col min="14596" max="14597" width="14.140625" customWidth="1"/>
    <col min="14600" max="14600" width="10.28515625" customWidth="1"/>
    <col min="14849" max="14849" width="4.42578125" customWidth="1"/>
    <col min="14850" max="14850" width="23.42578125" customWidth="1"/>
    <col min="14851" max="14851" width="15.5703125" customWidth="1"/>
    <col min="14852" max="14853" width="14.140625" customWidth="1"/>
    <col min="14856" max="14856" width="10.28515625" customWidth="1"/>
    <col min="15105" max="15105" width="4.42578125" customWidth="1"/>
    <col min="15106" max="15106" width="23.42578125" customWidth="1"/>
    <col min="15107" max="15107" width="15.5703125" customWidth="1"/>
    <col min="15108" max="15109" width="14.140625" customWidth="1"/>
    <col min="15112" max="15112" width="10.28515625" customWidth="1"/>
    <col min="15361" max="15361" width="4.42578125" customWidth="1"/>
    <col min="15362" max="15362" width="23.42578125" customWidth="1"/>
    <col min="15363" max="15363" width="15.5703125" customWidth="1"/>
    <col min="15364" max="15365" width="14.140625" customWidth="1"/>
    <col min="15368" max="15368" width="10.28515625" customWidth="1"/>
    <col min="15617" max="15617" width="4.42578125" customWidth="1"/>
    <col min="15618" max="15618" width="23.42578125" customWidth="1"/>
    <col min="15619" max="15619" width="15.5703125" customWidth="1"/>
    <col min="15620" max="15621" width="14.140625" customWidth="1"/>
    <col min="15624" max="15624" width="10.28515625" customWidth="1"/>
    <col min="15873" max="15873" width="4.42578125" customWidth="1"/>
    <col min="15874" max="15874" width="23.42578125" customWidth="1"/>
    <col min="15875" max="15875" width="15.5703125" customWidth="1"/>
    <col min="15876" max="15877" width="14.140625" customWidth="1"/>
    <col min="15880" max="15880" width="10.28515625" customWidth="1"/>
    <col min="16129" max="16129" width="4.42578125" customWidth="1"/>
    <col min="16130" max="16130" width="23.42578125" customWidth="1"/>
    <col min="16131" max="16131" width="15.5703125" customWidth="1"/>
    <col min="16132" max="16133" width="14.140625" customWidth="1"/>
    <col min="16136" max="16136" width="10.28515625" customWidth="1"/>
  </cols>
  <sheetData>
    <row r="1" spans="1:8">
      <c r="F1" s="36" t="s">
        <v>64</v>
      </c>
    </row>
    <row r="2" spans="1:8">
      <c r="F2" s="36" t="s">
        <v>65</v>
      </c>
    </row>
    <row r="3" spans="1:8">
      <c r="F3" s="36" t="s">
        <v>66</v>
      </c>
    </row>
    <row r="5" spans="1:8" ht="15.75">
      <c r="A5" s="45" t="s">
        <v>67</v>
      </c>
      <c r="B5" s="45"/>
      <c r="C5" s="45"/>
      <c r="D5" s="45"/>
      <c r="E5" s="45"/>
      <c r="F5" s="45"/>
      <c r="G5" s="45"/>
      <c r="H5" s="45"/>
    </row>
    <row r="6" spans="1:8" ht="15.75">
      <c r="A6" s="55" t="s">
        <v>79</v>
      </c>
      <c r="B6" s="55"/>
      <c r="C6" s="55"/>
      <c r="D6" s="55"/>
      <c r="E6" s="55"/>
      <c r="F6" s="55"/>
      <c r="G6" s="55"/>
      <c r="H6" s="55"/>
    </row>
    <row r="7" spans="1:8" ht="12.75" customHeight="1">
      <c r="A7" s="59" t="s">
        <v>68</v>
      </c>
      <c r="B7" s="62" t="s">
        <v>69</v>
      </c>
      <c r="C7" s="42"/>
      <c r="D7" s="62" t="s">
        <v>75</v>
      </c>
      <c r="E7" s="65" t="s">
        <v>70</v>
      </c>
      <c r="F7" s="66"/>
      <c r="G7" s="66"/>
      <c r="H7" s="67"/>
    </row>
    <row r="8" spans="1:8" ht="49.5" customHeight="1">
      <c r="A8" s="60"/>
      <c r="B8" s="63"/>
      <c r="C8" s="43"/>
      <c r="D8" s="63"/>
      <c r="E8" s="68" t="s">
        <v>76</v>
      </c>
      <c r="F8" s="70" t="s">
        <v>71</v>
      </c>
      <c r="G8" s="71"/>
      <c r="H8" s="72"/>
    </row>
    <row r="9" spans="1:8" ht="47.25" customHeight="1">
      <c r="A9" s="61"/>
      <c r="B9" s="64"/>
      <c r="C9" s="44"/>
      <c r="D9" s="64"/>
      <c r="E9" s="69"/>
      <c r="F9" s="25" t="s">
        <v>72</v>
      </c>
      <c r="G9" s="25" t="s">
        <v>73</v>
      </c>
      <c r="H9" s="25" t="s">
        <v>74</v>
      </c>
    </row>
    <row r="10" spans="1:8">
      <c r="A10" s="26">
        <v>1</v>
      </c>
      <c r="B10" s="37" t="s">
        <v>22</v>
      </c>
      <c r="C10" s="38" t="s">
        <v>23</v>
      </c>
      <c r="D10" s="27">
        <f>E10+F10+G10+H10</f>
        <v>17.190000000000001</v>
      </c>
      <c r="E10" s="28">
        <v>16.010000000000002</v>
      </c>
      <c r="F10" s="28">
        <v>1.0900000000000001</v>
      </c>
      <c r="G10" s="28">
        <v>0.09</v>
      </c>
      <c r="H10" s="28"/>
    </row>
    <row r="11" spans="1:8">
      <c r="A11" s="26">
        <f>A10+1</f>
        <v>2</v>
      </c>
      <c r="B11" s="37" t="s">
        <v>22</v>
      </c>
      <c r="C11" s="38" t="s">
        <v>24</v>
      </c>
      <c r="D11" s="27">
        <f t="shared" ref="D11:D66" si="0">E11+F11+G11+H11</f>
        <v>17.190000000000001</v>
      </c>
      <c r="E11" s="28">
        <v>16.010000000000002</v>
      </c>
      <c r="F11" s="28">
        <v>1.0900000000000001</v>
      </c>
      <c r="G11" s="28">
        <v>0.09</v>
      </c>
      <c r="H11" s="28"/>
    </row>
    <row r="12" spans="1:8">
      <c r="A12" s="26">
        <f>A11+1</f>
        <v>3</v>
      </c>
      <c r="B12" s="37" t="s">
        <v>22</v>
      </c>
      <c r="C12" s="38" t="s">
        <v>25</v>
      </c>
      <c r="D12" s="27">
        <f t="shared" si="0"/>
        <v>17.180000000000003</v>
      </c>
      <c r="E12" s="28">
        <v>16.010000000000002</v>
      </c>
      <c r="F12" s="28">
        <v>1.08</v>
      </c>
      <c r="G12" s="28">
        <v>0.09</v>
      </c>
      <c r="H12" s="28"/>
    </row>
    <row r="13" spans="1:8">
      <c r="A13" s="26">
        <f t="shared" ref="A13:A66" si="1">A12+1</f>
        <v>4</v>
      </c>
      <c r="B13" s="37" t="s">
        <v>26</v>
      </c>
      <c r="C13" s="38" t="s">
        <v>48</v>
      </c>
      <c r="D13" s="27">
        <f t="shared" si="0"/>
        <v>27.32</v>
      </c>
      <c r="E13" s="28">
        <f>'[2]расшифровка 29.01.19'!U9</f>
        <v>24.75</v>
      </c>
      <c r="F13" s="28">
        <v>2.38</v>
      </c>
      <c r="G13" s="28">
        <v>7.0000000000000007E-2</v>
      </c>
      <c r="H13" s="28">
        <v>0.12</v>
      </c>
    </row>
    <row r="14" spans="1:8">
      <c r="A14" s="26">
        <f t="shared" si="1"/>
        <v>5</v>
      </c>
      <c r="B14" s="37" t="s">
        <v>26</v>
      </c>
      <c r="C14" s="38" t="s">
        <v>49</v>
      </c>
      <c r="D14" s="27">
        <f t="shared" si="0"/>
        <v>27.179999999999996</v>
      </c>
      <c r="E14" s="28">
        <f>'[2]расшифровка 29.01.19'!U10</f>
        <v>24.75</v>
      </c>
      <c r="F14" s="28">
        <v>2.2599999999999998</v>
      </c>
      <c r="G14" s="28">
        <v>0.06</v>
      </c>
      <c r="H14" s="28">
        <v>0.11</v>
      </c>
    </row>
    <row r="15" spans="1:8">
      <c r="A15" s="26">
        <f t="shared" si="1"/>
        <v>6</v>
      </c>
      <c r="B15" s="37" t="s">
        <v>26</v>
      </c>
      <c r="C15" s="38" t="s">
        <v>31</v>
      </c>
      <c r="D15" s="27">
        <f t="shared" si="0"/>
        <v>19.029999999999994</v>
      </c>
      <c r="E15" s="28">
        <v>18.079999999999998</v>
      </c>
      <c r="F15" s="28">
        <v>0.83</v>
      </c>
      <c r="G15" s="28">
        <v>0.04</v>
      </c>
      <c r="H15" s="28">
        <v>0.08</v>
      </c>
    </row>
    <row r="16" spans="1:8">
      <c r="A16" s="26">
        <f t="shared" si="1"/>
        <v>7</v>
      </c>
      <c r="B16" s="37" t="s">
        <v>26</v>
      </c>
      <c r="C16" s="38">
        <v>15</v>
      </c>
      <c r="D16" s="27">
        <f t="shared" si="0"/>
        <v>27.940000000000005</v>
      </c>
      <c r="E16" s="28">
        <f>'[2]расшифровка 29.01.19'!U12</f>
        <v>24.750000000000004</v>
      </c>
      <c r="F16" s="28">
        <v>2.92</v>
      </c>
      <c r="G16" s="28">
        <v>0.1</v>
      </c>
      <c r="H16" s="28">
        <v>0.17</v>
      </c>
    </row>
    <row r="17" spans="1:8">
      <c r="A17" s="26">
        <f t="shared" si="1"/>
        <v>8</v>
      </c>
      <c r="B17" s="37" t="s">
        <v>26</v>
      </c>
      <c r="C17" s="38" t="s">
        <v>46</v>
      </c>
      <c r="D17" s="27">
        <f t="shared" si="0"/>
        <v>27.45</v>
      </c>
      <c r="E17" s="28">
        <f>'[2]расшифровка 29.01.19'!U13</f>
        <v>24.75</v>
      </c>
      <c r="F17" s="28">
        <v>2.5099999999999998</v>
      </c>
      <c r="G17" s="28">
        <v>7.0000000000000007E-2</v>
      </c>
      <c r="H17" s="28">
        <v>0.12</v>
      </c>
    </row>
    <row r="18" spans="1:8">
      <c r="A18" s="26">
        <f t="shared" si="1"/>
        <v>9</v>
      </c>
      <c r="B18" s="37" t="s">
        <v>26</v>
      </c>
      <c r="C18" s="38" t="s">
        <v>27</v>
      </c>
      <c r="D18" s="27">
        <f t="shared" si="0"/>
        <v>19.019999999999996</v>
      </c>
      <c r="E18" s="28">
        <v>18.079999999999998</v>
      </c>
      <c r="F18" s="28">
        <v>0.72</v>
      </c>
      <c r="G18" s="28">
        <v>0.08</v>
      </c>
      <c r="H18" s="28">
        <v>0.14000000000000001</v>
      </c>
    </row>
    <row r="19" spans="1:8">
      <c r="A19" s="26">
        <f t="shared" si="1"/>
        <v>10</v>
      </c>
      <c r="B19" s="37" t="s">
        <v>26</v>
      </c>
      <c r="C19" s="38" t="s">
        <v>47</v>
      </c>
      <c r="D19" s="27">
        <f t="shared" si="0"/>
        <v>27.24</v>
      </c>
      <c r="E19" s="28">
        <f>'[2]расшифровка 29.01.19'!U15</f>
        <v>24.75</v>
      </c>
      <c r="F19" s="28">
        <v>2.3199999999999998</v>
      </c>
      <c r="G19" s="28">
        <v>0.06</v>
      </c>
      <c r="H19" s="28">
        <v>0.11</v>
      </c>
    </row>
    <row r="20" spans="1:8">
      <c r="A20" s="26">
        <f t="shared" si="1"/>
        <v>11</v>
      </c>
      <c r="B20" s="37" t="s">
        <v>26</v>
      </c>
      <c r="C20" s="38" t="s">
        <v>28</v>
      </c>
      <c r="D20" s="27">
        <f t="shared" si="0"/>
        <v>18.899999999999999</v>
      </c>
      <c r="E20" s="28">
        <v>18.079999999999998</v>
      </c>
      <c r="F20" s="28">
        <v>0.56999999999999995</v>
      </c>
      <c r="G20" s="28">
        <v>0.09</v>
      </c>
      <c r="H20" s="28">
        <v>0.16</v>
      </c>
    </row>
    <row r="21" spans="1:8">
      <c r="A21" s="26">
        <f t="shared" si="1"/>
        <v>12</v>
      </c>
      <c r="B21" s="37" t="s">
        <v>26</v>
      </c>
      <c r="C21" s="38" t="s">
        <v>29</v>
      </c>
      <c r="D21" s="27">
        <f t="shared" si="0"/>
        <v>19.040000000000003</v>
      </c>
      <c r="E21" s="28">
        <v>18.079999999999998</v>
      </c>
      <c r="F21" s="28">
        <v>0.69</v>
      </c>
      <c r="G21" s="28">
        <v>0.1</v>
      </c>
      <c r="H21" s="28">
        <v>0.17</v>
      </c>
    </row>
    <row r="22" spans="1:8">
      <c r="A22" s="26">
        <f t="shared" si="1"/>
        <v>13</v>
      </c>
      <c r="B22" s="37" t="s">
        <v>26</v>
      </c>
      <c r="C22" s="38" t="s">
        <v>30</v>
      </c>
      <c r="D22" s="27">
        <f t="shared" si="0"/>
        <v>19.11</v>
      </c>
      <c r="E22" s="28">
        <v>18.079999999999998</v>
      </c>
      <c r="F22" s="28">
        <v>0.85</v>
      </c>
      <c r="G22" s="28">
        <v>7.0000000000000007E-2</v>
      </c>
      <c r="H22" s="28">
        <v>0.11</v>
      </c>
    </row>
    <row r="23" spans="1:8">
      <c r="A23" s="26">
        <f t="shared" si="1"/>
        <v>14</v>
      </c>
      <c r="B23" s="37" t="s">
        <v>44</v>
      </c>
      <c r="C23" s="38" t="s">
        <v>45</v>
      </c>
      <c r="D23" s="27">
        <f t="shared" si="0"/>
        <v>27.909999999999997</v>
      </c>
      <c r="E23" s="28">
        <f>'[2]расшифровка 29.01.19'!U19</f>
        <v>24.749999999999996</v>
      </c>
      <c r="F23" s="28">
        <v>2.9</v>
      </c>
      <c r="G23" s="28">
        <v>0.1</v>
      </c>
      <c r="H23" s="28">
        <v>0.16</v>
      </c>
    </row>
    <row r="24" spans="1:8">
      <c r="A24" s="26">
        <f t="shared" si="1"/>
        <v>15</v>
      </c>
      <c r="B24" s="37" t="s">
        <v>44</v>
      </c>
      <c r="C24" s="38" t="s">
        <v>27</v>
      </c>
      <c r="D24" s="27">
        <f t="shared" si="0"/>
        <v>30.279999999999998</v>
      </c>
      <c r="E24" s="28">
        <f>'[2]расшифровка 29.01.19'!U20</f>
        <v>27.669999999999998</v>
      </c>
      <c r="F24" s="28">
        <v>2.41</v>
      </c>
      <c r="G24" s="28">
        <v>7.0000000000000007E-2</v>
      </c>
      <c r="H24" s="28">
        <v>0.13</v>
      </c>
    </row>
    <row r="25" spans="1:8">
      <c r="A25" s="26">
        <f>A24+1</f>
        <v>16</v>
      </c>
      <c r="B25" s="37" t="s">
        <v>44</v>
      </c>
      <c r="C25" s="38" t="s">
        <v>47</v>
      </c>
      <c r="D25" s="27">
        <f t="shared" si="0"/>
        <v>29.560000000000002</v>
      </c>
      <c r="E25" s="28">
        <f>'[2]расшифровка 29.01.19'!U21</f>
        <v>27.67</v>
      </c>
      <c r="F25" s="28">
        <v>1.64</v>
      </c>
      <c r="G25" s="28">
        <v>0.09</v>
      </c>
      <c r="H25" s="28">
        <v>0.16</v>
      </c>
    </row>
    <row r="26" spans="1:8">
      <c r="A26" s="26">
        <f t="shared" si="1"/>
        <v>17</v>
      </c>
      <c r="B26" s="37" t="s">
        <v>44</v>
      </c>
      <c r="C26" s="38" t="s">
        <v>52</v>
      </c>
      <c r="D26" s="27">
        <f t="shared" si="0"/>
        <v>27.469999999999995</v>
      </c>
      <c r="E26" s="28">
        <f>'[2]расшифровка 29.01.19'!U22</f>
        <v>24.75</v>
      </c>
      <c r="F26" s="28">
        <v>2.5099999999999998</v>
      </c>
      <c r="G26" s="28">
        <v>0.08</v>
      </c>
      <c r="H26" s="28">
        <v>0.13</v>
      </c>
    </row>
    <row r="27" spans="1:8">
      <c r="A27" s="26">
        <f t="shared" si="1"/>
        <v>18</v>
      </c>
      <c r="B27" s="37" t="s">
        <v>44</v>
      </c>
      <c r="C27" s="38" t="s">
        <v>29</v>
      </c>
      <c r="D27" s="27">
        <f t="shared" si="0"/>
        <v>27.63</v>
      </c>
      <c r="E27" s="28">
        <f>'[2]расшифровка 29.01.19'!U23</f>
        <v>24.75</v>
      </c>
      <c r="F27" s="28">
        <v>2.64</v>
      </c>
      <c r="G27" s="28">
        <v>0.09</v>
      </c>
      <c r="H27" s="28">
        <v>0.15</v>
      </c>
    </row>
    <row r="28" spans="1:8">
      <c r="A28" s="26">
        <f t="shared" si="1"/>
        <v>19</v>
      </c>
      <c r="B28" s="37" t="s">
        <v>44</v>
      </c>
      <c r="C28" s="38" t="s">
        <v>53</v>
      </c>
      <c r="D28" s="27">
        <f t="shared" si="0"/>
        <v>27.650000000000002</v>
      </c>
      <c r="E28" s="28">
        <f>'[2]расшифровка 29.01.19'!U24</f>
        <v>24.750000000000004</v>
      </c>
      <c r="F28" s="28">
        <v>2.65</v>
      </c>
      <c r="G28" s="28">
        <v>0.09</v>
      </c>
      <c r="H28" s="28">
        <v>0.16</v>
      </c>
    </row>
    <row r="29" spans="1:8">
      <c r="A29" s="26">
        <f t="shared" si="1"/>
        <v>20</v>
      </c>
      <c r="B29" s="37" t="s">
        <v>32</v>
      </c>
      <c r="C29" s="38" t="s">
        <v>54</v>
      </c>
      <c r="D29" s="27">
        <f t="shared" si="0"/>
        <v>26.82</v>
      </c>
      <c r="E29" s="28">
        <f>'[2]расшифровка 29.01.19'!U25</f>
        <v>24.75</v>
      </c>
      <c r="F29" s="28">
        <v>1.81</v>
      </c>
      <c r="G29" s="28">
        <v>0.1</v>
      </c>
      <c r="H29" s="28">
        <v>0.16</v>
      </c>
    </row>
    <row r="30" spans="1:8">
      <c r="A30" s="26">
        <f t="shared" si="1"/>
        <v>21</v>
      </c>
      <c r="B30" s="37" t="s">
        <v>32</v>
      </c>
      <c r="C30" s="38" t="s">
        <v>55</v>
      </c>
      <c r="D30" s="27">
        <f t="shared" si="0"/>
        <v>27.409999999999997</v>
      </c>
      <c r="E30" s="28">
        <f>'[2]расшифровка 29.01.19'!U26</f>
        <v>24.75</v>
      </c>
      <c r="F30" s="28">
        <v>2.4500000000000002</v>
      </c>
      <c r="G30" s="28">
        <v>0.08</v>
      </c>
      <c r="H30" s="28">
        <v>0.13</v>
      </c>
    </row>
    <row r="31" spans="1:8">
      <c r="A31" s="26">
        <f t="shared" si="1"/>
        <v>22</v>
      </c>
      <c r="B31" s="37" t="s">
        <v>32</v>
      </c>
      <c r="C31" s="38" t="s">
        <v>56</v>
      </c>
      <c r="D31" s="27">
        <f t="shared" si="0"/>
        <v>26.64</v>
      </c>
      <c r="E31" s="28">
        <f>'[2]расшифровка 29.01.19'!U27</f>
        <v>24.750000000000004</v>
      </c>
      <c r="F31" s="28">
        <v>1.67</v>
      </c>
      <c r="G31" s="28">
        <v>0.08</v>
      </c>
      <c r="H31" s="28">
        <v>0.14000000000000001</v>
      </c>
    </row>
    <row r="32" spans="1:8">
      <c r="A32" s="26">
        <f t="shared" si="1"/>
        <v>23</v>
      </c>
      <c r="B32" s="37" t="s">
        <v>32</v>
      </c>
      <c r="C32" s="38" t="s">
        <v>57</v>
      </c>
      <c r="D32" s="27">
        <f t="shared" si="0"/>
        <v>26.33</v>
      </c>
      <c r="E32" s="28">
        <f>'[2]расшифровка 29.01.19'!U28</f>
        <v>24.75</v>
      </c>
      <c r="F32" s="28">
        <v>1.4</v>
      </c>
      <c r="G32" s="28">
        <v>7.0000000000000007E-2</v>
      </c>
      <c r="H32" s="28">
        <v>0.11</v>
      </c>
    </row>
    <row r="33" spans="1:8">
      <c r="A33" s="26">
        <f t="shared" si="1"/>
        <v>24</v>
      </c>
      <c r="B33" s="37" t="s">
        <v>32</v>
      </c>
      <c r="C33" s="38" t="s">
        <v>58</v>
      </c>
      <c r="D33" s="27">
        <f t="shared" si="0"/>
        <v>26.37</v>
      </c>
      <c r="E33" s="28">
        <f>'[2]расшифровка 29.01.19'!U29</f>
        <v>24.75</v>
      </c>
      <c r="F33" s="28">
        <v>1.44</v>
      </c>
      <c r="G33" s="28">
        <v>7.0000000000000007E-2</v>
      </c>
      <c r="H33" s="28">
        <v>0.11</v>
      </c>
    </row>
    <row r="34" spans="1:8">
      <c r="A34" s="26">
        <f t="shared" si="1"/>
        <v>25</v>
      </c>
      <c r="B34" s="37" t="s">
        <v>32</v>
      </c>
      <c r="C34" s="38" t="s">
        <v>33</v>
      </c>
      <c r="D34" s="27">
        <f t="shared" si="0"/>
        <v>18.689999999999998</v>
      </c>
      <c r="E34" s="28">
        <v>18.079999999999998</v>
      </c>
      <c r="F34" s="28">
        <v>0.45</v>
      </c>
      <c r="G34" s="28">
        <v>0.06</v>
      </c>
      <c r="H34" s="28">
        <v>0.1</v>
      </c>
    </row>
    <row r="35" spans="1:8">
      <c r="A35" s="26">
        <f t="shared" si="1"/>
        <v>26</v>
      </c>
      <c r="B35" s="37" t="s">
        <v>32</v>
      </c>
      <c r="C35" s="38" t="s">
        <v>34</v>
      </c>
      <c r="D35" s="27">
        <f t="shared" si="0"/>
        <v>18.649999999999999</v>
      </c>
      <c r="E35" s="28">
        <v>18.079999999999998</v>
      </c>
      <c r="F35" s="28">
        <v>0.47</v>
      </c>
      <c r="G35" s="28">
        <v>0.1</v>
      </c>
      <c r="H35" s="28"/>
    </row>
    <row r="36" spans="1:8">
      <c r="A36" s="26">
        <f t="shared" si="1"/>
        <v>27</v>
      </c>
      <c r="B36" s="37" t="s">
        <v>32</v>
      </c>
      <c r="C36" s="38" t="s">
        <v>35</v>
      </c>
      <c r="D36" s="27">
        <f t="shared" si="0"/>
        <v>18.59</v>
      </c>
      <c r="E36" s="28">
        <v>18.079999999999998</v>
      </c>
      <c r="F36" s="28">
        <v>0.44</v>
      </c>
      <c r="G36" s="28">
        <v>7.0000000000000007E-2</v>
      </c>
      <c r="H36" s="28"/>
    </row>
    <row r="37" spans="1:8">
      <c r="A37" s="26">
        <f t="shared" si="1"/>
        <v>28</v>
      </c>
      <c r="B37" s="37" t="s">
        <v>32</v>
      </c>
      <c r="C37" s="38" t="s">
        <v>36</v>
      </c>
      <c r="D37" s="27">
        <f>E37+F37+G37+H37</f>
        <v>18.599999999999998</v>
      </c>
      <c r="E37" s="28">
        <v>18.079999999999998</v>
      </c>
      <c r="F37" s="28">
        <v>0.45</v>
      </c>
      <c r="G37" s="28">
        <v>7.0000000000000007E-2</v>
      </c>
      <c r="H37" s="28"/>
    </row>
    <row r="38" spans="1:8">
      <c r="A38" s="26">
        <f t="shared" si="1"/>
        <v>29</v>
      </c>
      <c r="B38" s="37" t="s">
        <v>32</v>
      </c>
      <c r="C38" s="38" t="s">
        <v>37</v>
      </c>
      <c r="D38" s="27">
        <f t="shared" si="0"/>
        <v>18.7</v>
      </c>
      <c r="E38" s="28">
        <v>18.079999999999998</v>
      </c>
      <c r="F38" s="28">
        <v>0.51</v>
      </c>
      <c r="G38" s="28">
        <v>0.11</v>
      </c>
      <c r="H38" s="28"/>
    </row>
    <row r="39" spans="1:8">
      <c r="A39" s="26">
        <f t="shared" si="1"/>
        <v>30</v>
      </c>
      <c r="B39" s="37" t="s">
        <v>32</v>
      </c>
      <c r="C39" s="38" t="s">
        <v>38</v>
      </c>
      <c r="D39" s="27">
        <f t="shared" si="0"/>
        <v>18.63</v>
      </c>
      <c r="E39" s="28">
        <v>18.079999999999998</v>
      </c>
      <c r="F39" s="28">
        <v>0.46</v>
      </c>
      <c r="G39" s="28">
        <v>0.09</v>
      </c>
      <c r="H39" s="28"/>
    </row>
    <row r="40" spans="1:8">
      <c r="A40" s="26">
        <f t="shared" si="1"/>
        <v>31</v>
      </c>
      <c r="B40" s="37" t="s">
        <v>32</v>
      </c>
      <c r="C40" s="38" t="s">
        <v>39</v>
      </c>
      <c r="D40" s="27">
        <f t="shared" si="0"/>
        <v>22.36</v>
      </c>
      <c r="E40" s="28">
        <v>21.37</v>
      </c>
      <c r="F40" s="28">
        <v>0.82</v>
      </c>
      <c r="G40" s="28">
        <v>0.06</v>
      </c>
      <c r="H40" s="28">
        <v>0.11</v>
      </c>
    </row>
    <row r="41" spans="1:8">
      <c r="A41" s="26">
        <f t="shared" si="1"/>
        <v>32</v>
      </c>
      <c r="B41" s="37" t="s">
        <v>32</v>
      </c>
      <c r="C41" s="38" t="s">
        <v>59</v>
      </c>
      <c r="D41" s="27">
        <f t="shared" si="0"/>
        <v>27.17</v>
      </c>
      <c r="E41" s="28">
        <f>'[2]расшифровка 29.01.19'!U37</f>
        <v>24.75</v>
      </c>
      <c r="F41" s="28">
        <v>2.2400000000000002</v>
      </c>
      <c r="G41" s="28">
        <v>7.0000000000000007E-2</v>
      </c>
      <c r="H41" s="28">
        <v>0.11</v>
      </c>
    </row>
    <row r="42" spans="1:8">
      <c r="A42" s="26">
        <f t="shared" si="1"/>
        <v>33</v>
      </c>
      <c r="B42" s="37" t="s">
        <v>32</v>
      </c>
      <c r="C42" s="38" t="s">
        <v>40</v>
      </c>
      <c r="D42" s="27">
        <f t="shared" si="0"/>
        <v>19.37</v>
      </c>
      <c r="E42" s="28">
        <v>18.079999999999998</v>
      </c>
      <c r="F42" s="28">
        <v>1.01</v>
      </c>
      <c r="G42" s="28">
        <v>0.1</v>
      </c>
      <c r="H42" s="28">
        <v>0.18</v>
      </c>
    </row>
    <row r="43" spans="1:8">
      <c r="A43" s="26">
        <f t="shared" si="1"/>
        <v>34</v>
      </c>
      <c r="B43" s="37" t="s">
        <v>41</v>
      </c>
      <c r="C43" s="38" t="s">
        <v>45</v>
      </c>
      <c r="D43" s="27">
        <f t="shared" si="0"/>
        <v>29.44</v>
      </c>
      <c r="E43" s="28">
        <f>'[2]расшифровка 29.01.19'!U39</f>
        <v>29.090000000000003</v>
      </c>
      <c r="F43" s="28">
        <v>0.31</v>
      </c>
      <c r="G43" s="28">
        <v>0.04</v>
      </c>
      <c r="H43" s="28"/>
    </row>
    <row r="44" spans="1:8">
      <c r="A44" s="26">
        <f t="shared" si="1"/>
        <v>35</v>
      </c>
      <c r="B44" s="37" t="s">
        <v>41</v>
      </c>
      <c r="C44" s="38" t="s">
        <v>46</v>
      </c>
      <c r="D44" s="27">
        <f t="shared" si="0"/>
        <v>29.84</v>
      </c>
      <c r="E44" s="28">
        <f>'[2]расшифровка 29.01.19'!U40</f>
        <v>29.09</v>
      </c>
      <c r="F44" s="28">
        <v>0.62</v>
      </c>
      <c r="G44" s="28">
        <v>0.13</v>
      </c>
      <c r="H44" s="28"/>
    </row>
    <row r="45" spans="1:8">
      <c r="A45" s="26">
        <f t="shared" si="1"/>
        <v>36</v>
      </c>
      <c r="B45" s="37" t="s">
        <v>32</v>
      </c>
      <c r="C45" s="38" t="s">
        <v>25</v>
      </c>
      <c r="D45" s="27">
        <f t="shared" si="0"/>
        <v>37.49</v>
      </c>
      <c r="E45" s="28">
        <f>'[2]расшифровка 29.01.19'!U41</f>
        <v>35.330000000000005</v>
      </c>
      <c r="F45" s="28">
        <v>1.76</v>
      </c>
      <c r="G45" s="28">
        <v>0.15</v>
      </c>
      <c r="H45" s="28">
        <v>0.25</v>
      </c>
    </row>
    <row r="46" spans="1:8">
      <c r="A46" s="26">
        <f t="shared" si="1"/>
        <v>37</v>
      </c>
      <c r="B46" s="37" t="s">
        <v>26</v>
      </c>
      <c r="C46" s="38">
        <v>6</v>
      </c>
      <c r="D46" s="27">
        <f t="shared" si="0"/>
        <v>19.11</v>
      </c>
      <c r="E46" s="28">
        <v>18.079999999999998</v>
      </c>
      <c r="F46" s="28">
        <v>0.87</v>
      </c>
      <c r="G46" s="28">
        <v>0.06</v>
      </c>
      <c r="H46" s="28">
        <v>0.1</v>
      </c>
    </row>
    <row r="47" spans="1:8">
      <c r="A47" s="26">
        <f t="shared" si="1"/>
        <v>38</v>
      </c>
      <c r="B47" s="37" t="s">
        <v>32</v>
      </c>
      <c r="C47" s="38">
        <v>38</v>
      </c>
      <c r="D47" s="27">
        <f t="shared" si="0"/>
        <v>18.579999999999998</v>
      </c>
      <c r="E47" s="28">
        <v>18.079999999999998</v>
      </c>
      <c r="F47" s="28">
        <v>0.43</v>
      </c>
      <c r="G47" s="28">
        <v>7.0000000000000007E-2</v>
      </c>
      <c r="H47" s="28"/>
    </row>
    <row r="48" spans="1:8">
      <c r="A48" s="26">
        <f t="shared" si="1"/>
        <v>39</v>
      </c>
      <c r="B48" s="37" t="s">
        <v>77</v>
      </c>
      <c r="C48" s="38">
        <v>26</v>
      </c>
      <c r="D48" s="27">
        <f t="shared" si="0"/>
        <v>18.690000000000001</v>
      </c>
      <c r="E48" s="28">
        <v>18.079999999999998</v>
      </c>
      <c r="F48" s="28">
        <v>0.51</v>
      </c>
      <c r="G48" s="28">
        <v>0.1</v>
      </c>
      <c r="H48" s="28"/>
    </row>
    <row r="49" spans="1:8">
      <c r="A49" s="26">
        <f t="shared" si="1"/>
        <v>40</v>
      </c>
      <c r="B49" s="37" t="s">
        <v>32</v>
      </c>
      <c r="C49" s="38">
        <v>13</v>
      </c>
      <c r="D49" s="27">
        <f t="shared" si="0"/>
        <v>18.639999999999997</v>
      </c>
      <c r="E49" s="28">
        <v>18.079999999999998</v>
      </c>
      <c r="F49" s="28">
        <v>0.48</v>
      </c>
      <c r="G49" s="28">
        <v>0.08</v>
      </c>
      <c r="H49" s="28"/>
    </row>
    <row r="50" spans="1:8">
      <c r="A50" s="26">
        <f t="shared" si="1"/>
        <v>41</v>
      </c>
      <c r="B50" s="37" t="s">
        <v>77</v>
      </c>
      <c r="C50" s="38">
        <v>22</v>
      </c>
      <c r="D50" s="27">
        <f t="shared" si="0"/>
        <v>18.599999999999998</v>
      </c>
      <c r="E50" s="28">
        <v>18.079999999999998</v>
      </c>
      <c r="F50" s="28">
        <v>0.43</v>
      </c>
      <c r="G50" s="28">
        <v>0.09</v>
      </c>
      <c r="H50" s="28"/>
    </row>
    <row r="51" spans="1:8">
      <c r="A51" s="26">
        <f t="shared" si="1"/>
        <v>42</v>
      </c>
      <c r="B51" s="37" t="s">
        <v>77</v>
      </c>
      <c r="C51" s="38">
        <v>61</v>
      </c>
      <c r="D51" s="27">
        <f t="shared" si="0"/>
        <v>18.579999999999998</v>
      </c>
      <c r="E51" s="28">
        <v>18.079999999999998</v>
      </c>
      <c r="F51" s="28">
        <v>0.43</v>
      </c>
      <c r="G51" s="28">
        <v>7.0000000000000007E-2</v>
      </c>
      <c r="H51" s="28"/>
    </row>
    <row r="52" spans="1:8">
      <c r="A52" s="26">
        <f t="shared" si="1"/>
        <v>43</v>
      </c>
      <c r="B52" s="37" t="s">
        <v>77</v>
      </c>
      <c r="C52" s="38">
        <v>62</v>
      </c>
      <c r="D52" s="27">
        <f t="shared" si="0"/>
        <v>18.63</v>
      </c>
      <c r="E52" s="28">
        <v>18.079999999999998</v>
      </c>
      <c r="F52" s="28">
        <v>0.45</v>
      </c>
      <c r="G52" s="28">
        <v>0.1</v>
      </c>
      <c r="H52" s="28"/>
    </row>
    <row r="53" spans="1:8">
      <c r="A53" s="26">
        <f t="shared" si="1"/>
        <v>44</v>
      </c>
      <c r="B53" s="37" t="s">
        <v>77</v>
      </c>
      <c r="C53" s="38">
        <v>65</v>
      </c>
      <c r="D53" s="27">
        <f t="shared" si="0"/>
        <v>18.489999999999998</v>
      </c>
      <c r="E53" s="28">
        <v>18.079999999999998</v>
      </c>
      <c r="F53" s="28">
        <v>0.34</v>
      </c>
      <c r="G53" s="28">
        <v>7.0000000000000007E-2</v>
      </c>
      <c r="H53" s="28"/>
    </row>
    <row r="54" spans="1:8">
      <c r="A54" s="26">
        <f t="shared" si="1"/>
        <v>45</v>
      </c>
      <c r="B54" s="37" t="s">
        <v>32</v>
      </c>
      <c r="C54" s="38">
        <v>5</v>
      </c>
      <c r="D54" s="27">
        <f t="shared" si="0"/>
        <v>18.38</v>
      </c>
      <c r="E54" s="28">
        <v>18.079999999999998</v>
      </c>
      <c r="F54" s="28">
        <v>0.23</v>
      </c>
      <c r="G54" s="28">
        <v>7.0000000000000007E-2</v>
      </c>
      <c r="H54" s="28"/>
    </row>
    <row r="55" spans="1:8">
      <c r="A55" s="26">
        <f t="shared" si="1"/>
        <v>46</v>
      </c>
      <c r="B55" s="37" t="s">
        <v>32</v>
      </c>
      <c r="C55" s="38">
        <v>15</v>
      </c>
      <c r="D55" s="27">
        <f t="shared" si="0"/>
        <v>18.690000000000001</v>
      </c>
      <c r="E55" s="28">
        <v>18.079999999999998</v>
      </c>
      <c r="F55" s="28">
        <v>0.51</v>
      </c>
      <c r="G55" s="28">
        <v>0.1</v>
      </c>
      <c r="H55" s="28"/>
    </row>
    <row r="56" spans="1:8">
      <c r="A56" s="26">
        <f t="shared" si="1"/>
        <v>47</v>
      </c>
      <c r="B56" s="37" t="s">
        <v>32</v>
      </c>
      <c r="C56" s="38">
        <v>18</v>
      </c>
      <c r="D56" s="27">
        <f t="shared" si="0"/>
        <v>19.87</v>
      </c>
      <c r="E56" s="28">
        <v>19.27</v>
      </c>
      <c r="F56" s="28">
        <v>0.51</v>
      </c>
      <c r="G56" s="28">
        <v>0.09</v>
      </c>
      <c r="H56" s="28"/>
    </row>
    <row r="57" spans="1:8">
      <c r="A57" s="26">
        <f t="shared" si="1"/>
        <v>48</v>
      </c>
      <c r="B57" s="37" t="s">
        <v>32</v>
      </c>
      <c r="C57" s="38">
        <v>21</v>
      </c>
      <c r="D57" s="27">
        <f t="shared" si="0"/>
        <v>18.63</v>
      </c>
      <c r="E57" s="28">
        <v>18.079999999999998</v>
      </c>
      <c r="F57" s="28">
        <v>0.35</v>
      </c>
      <c r="G57" s="28">
        <v>7.0000000000000007E-2</v>
      </c>
      <c r="H57" s="28">
        <v>0.13</v>
      </c>
    </row>
    <row r="58" spans="1:8">
      <c r="A58" s="26">
        <f t="shared" si="1"/>
        <v>49</v>
      </c>
      <c r="B58" s="37" t="s">
        <v>32</v>
      </c>
      <c r="C58" s="38">
        <v>32</v>
      </c>
      <c r="D58" s="27">
        <f t="shared" si="0"/>
        <v>18.599999999999998</v>
      </c>
      <c r="E58" s="28">
        <v>18.079999999999998</v>
      </c>
      <c r="F58" s="28">
        <v>0.45</v>
      </c>
      <c r="G58" s="28">
        <v>7.0000000000000007E-2</v>
      </c>
      <c r="H58" s="28"/>
    </row>
    <row r="59" spans="1:8">
      <c r="A59" s="26">
        <f t="shared" si="1"/>
        <v>50</v>
      </c>
      <c r="B59" s="37" t="s">
        <v>32</v>
      </c>
      <c r="C59" s="38">
        <v>37</v>
      </c>
      <c r="D59" s="27">
        <f t="shared" si="0"/>
        <v>18.61</v>
      </c>
      <c r="E59" s="28">
        <v>18.079999999999998</v>
      </c>
      <c r="F59" s="28">
        <v>0.44</v>
      </c>
      <c r="G59" s="28">
        <v>0.09</v>
      </c>
      <c r="H59" s="28"/>
    </row>
    <row r="60" spans="1:8">
      <c r="A60" s="26">
        <f t="shared" si="1"/>
        <v>51</v>
      </c>
      <c r="B60" s="37" t="s">
        <v>32</v>
      </c>
      <c r="C60" s="38">
        <v>17</v>
      </c>
      <c r="D60" s="27">
        <f t="shared" si="0"/>
        <v>18.63</v>
      </c>
      <c r="E60" s="28">
        <v>18.079999999999998</v>
      </c>
      <c r="F60" s="28">
        <v>0.46</v>
      </c>
      <c r="G60" s="28">
        <v>0.09</v>
      </c>
      <c r="H60" s="28"/>
    </row>
    <row r="61" spans="1:8">
      <c r="A61" s="26">
        <f t="shared" si="1"/>
        <v>52</v>
      </c>
      <c r="B61" s="37" t="s">
        <v>32</v>
      </c>
      <c r="C61" s="29" t="s">
        <v>78</v>
      </c>
      <c r="D61" s="27">
        <f t="shared" si="0"/>
        <v>18.599999999999998</v>
      </c>
      <c r="E61" s="28">
        <v>18.079999999999998</v>
      </c>
      <c r="F61" s="28">
        <v>0.44</v>
      </c>
      <c r="G61" s="28">
        <v>0.08</v>
      </c>
      <c r="H61" s="28"/>
    </row>
    <row r="62" spans="1:8">
      <c r="A62" s="26">
        <f t="shared" si="1"/>
        <v>53</v>
      </c>
      <c r="B62" s="37" t="s">
        <v>32</v>
      </c>
      <c r="C62" s="38">
        <v>6</v>
      </c>
      <c r="D62" s="27">
        <f t="shared" si="0"/>
        <v>18.699999999999996</v>
      </c>
      <c r="E62" s="28">
        <v>18.079999999999998</v>
      </c>
      <c r="F62" s="28">
        <v>0.54</v>
      </c>
      <c r="G62" s="28">
        <v>0.08</v>
      </c>
      <c r="H62" s="28"/>
    </row>
    <row r="63" spans="1:8">
      <c r="A63" s="26">
        <f t="shared" si="1"/>
        <v>54</v>
      </c>
      <c r="B63" s="37" t="s">
        <v>32</v>
      </c>
      <c r="C63" s="38">
        <v>8</v>
      </c>
      <c r="D63" s="27">
        <f t="shared" si="0"/>
        <v>18.679999999999996</v>
      </c>
      <c r="E63" s="28">
        <v>18.079999999999998</v>
      </c>
      <c r="F63" s="28">
        <v>0.52</v>
      </c>
      <c r="G63" s="28">
        <v>0.08</v>
      </c>
      <c r="H63" s="28"/>
    </row>
    <row r="64" spans="1:8">
      <c r="A64" s="26">
        <f t="shared" si="1"/>
        <v>55</v>
      </c>
      <c r="B64" s="37" t="s">
        <v>32</v>
      </c>
      <c r="C64" s="39">
        <v>10</v>
      </c>
      <c r="D64" s="27">
        <f t="shared" si="0"/>
        <v>18.649999999999995</v>
      </c>
      <c r="E64" s="28">
        <v>18.079999999999998</v>
      </c>
      <c r="F64" s="28">
        <v>0.49</v>
      </c>
      <c r="G64" s="28">
        <v>0.08</v>
      </c>
      <c r="H64" s="28"/>
    </row>
    <row r="65" spans="1:8">
      <c r="A65" s="26">
        <f t="shared" si="1"/>
        <v>56</v>
      </c>
      <c r="B65" s="37" t="s">
        <v>32</v>
      </c>
      <c r="C65" s="39">
        <v>12</v>
      </c>
      <c r="D65" s="27">
        <f t="shared" si="0"/>
        <v>18.419999999999998</v>
      </c>
      <c r="E65" s="28">
        <v>18.079999999999998</v>
      </c>
      <c r="F65" s="28">
        <v>0.28000000000000003</v>
      </c>
      <c r="G65" s="28">
        <v>0.06</v>
      </c>
      <c r="H65" s="28"/>
    </row>
    <row r="66" spans="1:8">
      <c r="A66" s="26">
        <f t="shared" si="1"/>
        <v>57</v>
      </c>
      <c r="B66" s="37" t="s">
        <v>32</v>
      </c>
      <c r="C66" s="39">
        <v>16</v>
      </c>
      <c r="D66" s="27">
        <f t="shared" si="0"/>
        <v>19.68</v>
      </c>
      <c r="E66" s="28">
        <v>19.27</v>
      </c>
      <c r="F66" s="28">
        <v>0.38</v>
      </c>
      <c r="G66" s="28">
        <v>0.03</v>
      </c>
      <c r="H66" s="40"/>
    </row>
    <row r="67" spans="1:8">
      <c r="F67" s="31"/>
      <c r="G67" s="31"/>
      <c r="H67" s="31"/>
    </row>
    <row r="68" spans="1:8">
      <c r="B68" s="30"/>
      <c r="C68" s="30"/>
    </row>
    <row r="69" spans="1:8">
      <c r="B69" s="30"/>
      <c r="C69" s="30"/>
    </row>
  </sheetData>
  <autoFilter ref="A7:H66"/>
  <mergeCells count="7">
    <mergeCell ref="A6:H6"/>
    <mergeCell ref="A7:A9"/>
    <mergeCell ref="B7:B9"/>
    <mergeCell ref="D7:D9"/>
    <mergeCell ref="E7:H7"/>
    <mergeCell ref="E8:E9"/>
    <mergeCell ref="F8:H8"/>
  </mergeCells>
  <pageMargins left="0.70866141732283472" right="0.70866141732283472" top="0.35433070866141736" bottom="0.35433070866141736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тариф с 01.01.2021г</vt:lpstr>
      <vt:lpstr>с 01.01.2021г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Холодкова</dc:creator>
  <cp:lastModifiedBy>Zver</cp:lastModifiedBy>
  <cp:lastPrinted>2021-01-22T10:14:58Z</cp:lastPrinted>
  <dcterms:created xsi:type="dcterms:W3CDTF">2015-06-05T18:19:34Z</dcterms:created>
  <dcterms:modified xsi:type="dcterms:W3CDTF">2025-07-14T17:24:40Z</dcterms:modified>
</cp:coreProperties>
</file>